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D:\Tech\Development\projects\JoSaPol\JoSaPol-Online\public\JSPGaming\assets\2023GTEAnalysis\"/>
    </mc:Choice>
  </mc:AlternateContent>
  <xr:revisionPtr revIDLastSave="0" documentId="13_ncr:1_{59E941BA-C2B6-4479-9687-2AA994DB6865}" xr6:coauthVersionLast="47" xr6:coauthVersionMax="47" xr10:uidLastSave="{00000000-0000-0000-0000-000000000000}"/>
  <bookViews>
    <workbookView xWindow="-120" yWindow="-120" windowWidth="38640" windowHeight="15720" activeTab="2" xr2:uid="{C6E3F85C-DD38-4078-80D2-DC1264FE5C22}"/>
  </bookViews>
  <sheets>
    <sheet name="readMe" sheetId="16" r:id="rId1"/>
    <sheet name="allResultsWEC" sheetId="1" r:id="rId2"/>
    <sheet name="sortingWEC" sheetId="2" r:id="rId3"/>
    <sheet name="allResultsELMS" sheetId="9" r:id="rId4"/>
    <sheet name="sortingELMS" sheetId="11" r:id="rId5"/>
    <sheet name="allResultsIMSA" sheetId="12" r:id="rId6"/>
    <sheet name="sortingIMSA" sheetId="13" r:id="rId7"/>
    <sheet name="numberPresence" sheetId="4" r:id="rId8"/>
    <sheet name="allLMRResults" sheetId="14" r:id="rId9"/>
    <sheet name="LMGTELLMRResults" sheetId="15" r:id="rId10"/>
    <sheet name="totals" sheetId="10" r:id="rId11"/>
  </sheets>
  <definedNames>
    <definedName name="_xlnm._FilterDatabase" localSheetId="8" hidden="1">allLMRResults!$A$1:$J$2140</definedName>
    <definedName name="_xlnm._FilterDatabase" localSheetId="9" hidden="1">LMGTELLMRResults!$A$1:$L$331</definedName>
    <definedName name="_xlnm._FilterDatabase" localSheetId="4" hidden="1">sortingELMS!$A$2:$BQ$65</definedName>
    <definedName name="_xlnm._FilterDatabase" localSheetId="6" hidden="1">sortingIMSA!$A$2:$CN$25</definedName>
    <definedName name="_xlnm._FilterDatabase" localSheetId="2" hidden="1">sortingWEC!$A$2:$CK$60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4" l="1" a="1"/>
  <c r="I3" i="4" s="1"/>
  <c r="L4" i="4" a="1"/>
  <c r="L4" i="4"/>
  <c r="I5" i="4" a="1"/>
  <c r="I5" i="4"/>
  <c r="J5" i="4" a="1"/>
  <c r="J5" i="4"/>
  <c r="L6" i="4" a="1"/>
  <c r="L6" i="4"/>
  <c r="I7" i="4" a="1"/>
  <c r="I7" i="4" s="1"/>
  <c r="J7" i="4" a="1"/>
  <c r="J7" i="4" s="1"/>
  <c r="K7" i="4" a="1"/>
  <c r="K7" i="4" s="1"/>
  <c r="L8" i="4" a="1"/>
  <c r="L8" i="4" s="1"/>
  <c r="I9" i="4" a="1"/>
  <c r="I9" i="4" s="1"/>
  <c r="J9" i="4" a="1"/>
  <c r="J9" i="4"/>
  <c r="K9" i="4" a="1"/>
  <c r="K9" i="4"/>
  <c r="I11" i="4" a="1"/>
  <c r="I11" i="4"/>
  <c r="J11" i="4" a="1"/>
  <c r="J11" i="4"/>
  <c r="K11" i="4" a="1"/>
  <c r="K11" i="4" s="1"/>
  <c r="L11" i="4" a="1"/>
  <c r="L11" i="4" s="1"/>
  <c r="I13" i="4" a="1"/>
  <c r="I13" i="4" s="1"/>
  <c r="J13" i="4" a="1"/>
  <c r="J13" i="4" s="1"/>
  <c r="K13" i="4" a="1"/>
  <c r="K13" i="4" s="1"/>
  <c r="L13" i="4" a="1"/>
  <c r="L13" i="4" s="1"/>
  <c r="I14" i="4" a="1"/>
  <c r="I14" i="4" s="1"/>
  <c r="J15" i="4" a="1"/>
  <c r="J15" i="4"/>
  <c r="K15" i="4" a="1"/>
  <c r="K15" i="4"/>
  <c r="L15" i="4" a="1"/>
  <c r="L15" i="4" s="1"/>
  <c r="I16" i="4" a="1"/>
  <c r="I16" i="4" s="1"/>
  <c r="J17" i="4" a="1"/>
  <c r="J17" i="4"/>
  <c r="K17" i="4" a="1"/>
  <c r="K17" i="4" s="1"/>
  <c r="L17" i="4" a="1"/>
  <c r="L17" i="4" s="1"/>
  <c r="I18" i="4" a="1"/>
  <c r="I18" i="4" s="1"/>
  <c r="J18" i="4" a="1"/>
  <c r="J18" i="4" s="1"/>
  <c r="J19" i="4" a="1"/>
  <c r="J19" i="4" s="1"/>
  <c r="K19" i="4" a="1"/>
  <c r="K19" i="4" s="1"/>
  <c r="L19" i="4" a="1"/>
  <c r="L19" i="4" s="1"/>
  <c r="I20" i="4" a="1"/>
  <c r="I20" i="4"/>
  <c r="J20" i="4" a="1"/>
  <c r="J20" i="4" s="1"/>
  <c r="K21" i="4" a="1"/>
  <c r="K21" i="4"/>
  <c r="L21" i="4" a="1"/>
  <c r="L21" i="4" s="1"/>
  <c r="I22" i="4" a="1"/>
  <c r="I22" i="4" s="1"/>
  <c r="J22" i="4" a="1"/>
  <c r="J22" i="4" s="1"/>
  <c r="K22" i="4" a="1"/>
  <c r="K22" i="4" s="1"/>
  <c r="K23" i="4" a="1"/>
  <c r="K23" i="4" s="1"/>
  <c r="L23" i="4" a="1"/>
  <c r="L23" i="4" s="1"/>
  <c r="I24" i="4" a="1"/>
  <c r="I24" i="4" s="1"/>
  <c r="J24" i="4" a="1"/>
  <c r="J24" i="4"/>
  <c r="K24" i="4" a="1"/>
  <c r="K24" i="4" s="1"/>
  <c r="L25" i="4" a="1"/>
  <c r="L25" i="4" s="1"/>
  <c r="I26" i="4" a="1"/>
  <c r="I26" i="4"/>
  <c r="J26" i="4" a="1"/>
  <c r="J26" i="4"/>
  <c r="K26" i="4" a="1"/>
  <c r="K26" i="4" s="1"/>
  <c r="L27" i="4" a="1"/>
  <c r="L27" i="4" s="1"/>
  <c r="I28" i="4" a="1"/>
  <c r="I28" i="4" s="1"/>
  <c r="J28" i="4" a="1"/>
  <c r="J28" i="4" s="1"/>
  <c r="K28" i="4" a="1"/>
  <c r="K28" i="4" s="1"/>
  <c r="L28" i="4" a="1"/>
  <c r="L28" i="4"/>
  <c r="L29" i="4" a="1"/>
  <c r="L29" i="4" s="1"/>
  <c r="I30" i="4" a="1"/>
  <c r="I30" i="4" s="1"/>
  <c r="J30" i="4" a="1"/>
  <c r="J30" i="4"/>
  <c r="K30" i="4" a="1"/>
  <c r="K30" i="4"/>
  <c r="L30" i="4" a="1"/>
  <c r="L30" i="4" s="1"/>
  <c r="J32" i="4" a="1"/>
  <c r="J32" i="4"/>
  <c r="K32" i="4" a="1"/>
  <c r="K32" i="4" s="1"/>
  <c r="L32" i="4" a="1"/>
  <c r="L32" i="4" s="1"/>
  <c r="I33" i="4" a="1"/>
  <c r="I33" i="4" s="1"/>
  <c r="J34" i="4" a="1"/>
  <c r="J34" i="4" s="1"/>
  <c r="K34" i="4" a="1"/>
  <c r="K34" i="4" s="1"/>
  <c r="L34" i="4" a="1"/>
  <c r="L34" i="4"/>
  <c r="I35" i="4" a="1"/>
  <c r="I35" i="4"/>
  <c r="J36" i="4" a="1"/>
  <c r="J36" i="4"/>
  <c r="K36" i="4" a="1"/>
  <c r="K36" i="4"/>
  <c r="L36" i="4" a="1"/>
  <c r="L36" i="4"/>
  <c r="I37" i="4" a="1"/>
  <c r="I37" i="4" s="1"/>
  <c r="J38" i="4" a="1"/>
  <c r="J38" i="4"/>
  <c r="K38" i="4" a="1"/>
  <c r="K38" i="4" s="1"/>
  <c r="L38" i="4" a="1"/>
  <c r="L38" i="4" s="1"/>
  <c r="I39" i="4" a="1"/>
  <c r="I39" i="4" s="1"/>
  <c r="J39" i="4" a="1"/>
  <c r="J39" i="4"/>
  <c r="K40" i="4" a="1"/>
  <c r="K40" i="4" s="1"/>
  <c r="L40" i="4" a="1"/>
  <c r="L40" i="4"/>
  <c r="I41" i="4" a="1"/>
  <c r="I41" i="4"/>
  <c r="J41" i="4" a="1"/>
  <c r="J41" i="4"/>
  <c r="K42" i="4" a="1"/>
  <c r="K42" i="4"/>
  <c r="L42" i="4" a="1"/>
  <c r="L42" i="4"/>
  <c r="I43" i="4" a="1"/>
  <c r="I43" i="4" s="1"/>
  <c r="J43" i="4" a="1"/>
  <c r="J43" i="4" s="1"/>
  <c r="K43" i="4" a="1"/>
  <c r="K43" i="4" s="1"/>
  <c r="K44" i="4" a="1"/>
  <c r="K44" i="4" s="1"/>
  <c r="L44" i="4" a="1"/>
  <c r="L44" i="4" s="1"/>
  <c r="I45" i="4" a="1"/>
  <c r="I45" i="4" s="1"/>
  <c r="J45" i="4" a="1"/>
  <c r="J45" i="4"/>
  <c r="K45" i="4" a="1"/>
  <c r="K45" i="4"/>
  <c r="I47" i="4" a="1"/>
  <c r="I47" i="4"/>
  <c r="J47" i="4" a="1"/>
  <c r="J47" i="4"/>
  <c r="K47" i="4" a="1"/>
  <c r="K47" i="4" s="1"/>
  <c r="L47" i="4" a="1"/>
  <c r="L47" i="4" s="1"/>
  <c r="L48" i="4" a="1"/>
  <c r="L48" i="4"/>
  <c r="I49" i="4" a="1"/>
  <c r="I49" i="4" s="1"/>
  <c r="J49" i="4" a="1"/>
  <c r="J49" i="4" s="1"/>
  <c r="K49" i="4" a="1"/>
  <c r="K49" i="4" s="1"/>
  <c r="L49" i="4" a="1"/>
  <c r="L49" i="4" s="1"/>
  <c r="I50" i="4" a="1"/>
  <c r="I50" i="4" s="1"/>
  <c r="I51" i="4" a="1"/>
  <c r="I51" i="4" s="1"/>
  <c r="J51" i="4" a="1"/>
  <c r="J51" i="4"/>
  <c r="K51" i="4" a="1"/>
  <c r="K51" i="4"/>
  <c r="L51" i="4" a="1"/>
  <c r="L51" i="4" s="1"/>
  <c r="I52" i="4" a="1"/>
  <c r="I52" i="4" s="1"/>
  <c r="J53" i="4" a="1"/>
  <c r="J53" i="4"/>
  <c r="K53" i="4" a="1"/>
  <c r="K53" i="4" s="1"/>
  <c r="L53" i="4" a="1"/>
  <c r="L53" i="4" s="1"/>
  <c r="I54" i="4" a="1"/>
  <c r="I54" i="4" s="1"/>
  <c r="J54" i="4" a="1"/>
  <c r="J54" i="4" s="1"/>
  <c r="I55" i="4" a="1"/>
  <c r="I55" i="4" s="1"/>
  <c r="J55" i="4" a="1"/>
  <c r="J55" i="4" s="1"/>
  <c r="K55" i="4" a="1"/>
  <c r="K55" i="4" s="1"/>
  <c r="L55" i="4" a="1"/>
  <c r="L55" i="4" s="1"/>
  <c r="I56" i="4" a="1"/>
  <c r="I56" i="4"/>
  <c r="J56" i="4" a="1"/>
  <c r="J56" i="4" s="1"/>
  <c r="K57" i="4" a="1"/>
  <c r="K57" i="4"/>
  <c r="L57" i="4" a="1"/>
  <c r="L57" i="4" s="1"/>
  <c r="I58" i="4" a="1"/>
  <c r="I58" i="4" s="1"/>
  <c r="J58" i="4" a="1"/>
  <c r="J58" i="4" s="1"/>
  <c r="K58" i="4" a="1"/>
  <c r="K58" i="4" s="1"/>
  <c r="K59" i="4" a="1"/>
  <c r="K59" i="4" s="1"/>
  <c r="L59" i="4" a="1"/>
  <c r="L59" i="4" s="1"/>
  <c r="I60" i="4" a="1"/>
  <c r="I60" i="4" s="1"/>
  <c r="J60" i="4" a="1"/>
  <c r="J60" i="4"/>
  <c r="K60" i="4" a="1"/>
  <c r="K60" i="4" s="1"/>
  <c r="K61" i="4" a="1"/>
  <c r="K61" i="4" s="1"/>
  <c r="L61" i="4" a="1"/>
  <c r="L61" i="4" s="1"/>
  <c r="I62" i="4" a="1"/>
  <c r="I62" i="4"/>
  <c r="J62" i="4" a="1"/>
  <c r="J62" i="4"/>
  <c r="K62" i="4" a="1"/>
  <c r="K62" i="4" s="1"/>
  <c r="L63" i="4" a="1"/>
  <c r="L63" i="4" s="1"/>
  <c r="I64" i="4" a="1"/>
  <c r="I64" i="4" s="1"/>
  <c r="J64" i="4" a="1"/>
  <c r="J64" i="4" s="1"/>
  <c r="K64" i="4" a="1"/>
  <c r="K64" i="4" s="1"/>
  <c r="L64" i="4" a="1"/>
  <c r="L64" i="4" s="1"/>
  <c r="I65" i="4" a="1"/>
  <c r="I65" i="4"/>
  <c r="J66" i="4" a="1"/>
  <c r="J66" i="4"/>
  <c r="K66" i="4" a="1"/>
  <c r="K66" i="4" s="1"/>
  <c r="L66" i="4" a="1"/>
  <c r="L66" i="4" s="1"/>
  <c r="I67" i="4" a="1"/>
  <c r="I67" i="4" s="1"/>
  <c r="J67" i="4" a="1"/>
  <c r="J67" i="4" s="1"/>
  <c r="K67" i="4" a="1"/>
  <c r="K67" i="4" s="1"/>
  <c r="K68" i="4" a="1"/>
  <c r="K68" i="4" s="1"/>
  <c r="L68" i="4" a="1"/>
  <c r="L68" i="4" s="1"/>
  <c r="I69" i="4" a="1"/>
  <c r="I69" i="4" s="1"/>
  <c r="J69" i="4" a="1"/>
  <c r="J69" i="4"/>
  <c r="K69" i="4" a="1"/>
  <c r="K69" i="4" s="1"/>
  <c r="L69" i="4" a="1"/>
  <c r="L69" i="4" s="1"/>
  <c r="R3" i="15" a="1"/>
  <c r="R3" i="15" s="1"/>
  <c r="R4" i="15" a="1"/>
  <c r="R4" i="15" s="1"/>
  <c r="R5" i="15" a="1"/>
  <c r="R5" i="15"/>
  <c r="R6" i="15" a="1"/>
  <c r="R6" i="15" s="1"/>
  <c r="R7" i="15" a="1"/>
  <c r="R7" i="15" s="1"/>
  <c r="R8" i="15" a="1"/>
  <c r="R8" i="15" s="1"/>
  <c r="R9" i="15" a="1"/>
  <c r="R9" i="15" s="1"/>
  <c r="R10" i="15" a="1"/>
  <c r="R10" i="15" s="1"/>
  <c r="R11" i="15" a="1"/>
  <c r="R11" i="15"/>
  <c r="R12" i="15" a="1"/>
  <c r="R12" i="15"/>
  <c r="R13" i="15" a="1"/>
  <c r="R13" i="15" s="1"/>
  <c r="R14" i="15" a="1"/>
  <c r="R14" i="15" s="1"/>
  <c r="R15" i="15" a="1"/>
  <c r="R15" i="15" s="1"/>
  <c r="R16" i="15" a="1"/>
  <c r="R16" i="15" s="1"/>
  <c r="R17" i="15" a="1"/>
  <c r="R17" i="15"/>
  <c r="R18" i="15" a="1"/>
  <c r="R18" i="15"/>
  <c r="R19" i="15" a="1"/>
  <c r="R19" i="15"/>
  <c r="R20" i="15" a="1"/>
  <c r="R20" i="15" s="1"/>
  <c r="R21" i="15" a="1"/>
  <c r="R21" i="15" s="1"/>
  <c r="R22" i="15" a="1"/>
  <c r="R22" i="15" s="1"/>
  <c r="R23" i="15" a="1"/>
  <c r="R23" i="15"/>
  <c r="R24" i="15" a="1"/>
  <c r="R24" i="15"/>
  <c r="R25" i="15" a="1"/>
  <c r="R25" i="15"/>
  <c r="R26" i="15" a="1"/>
  <c r="R26" i="15"/>
  <c r="R27" i="15" a="1"/>
  <c r="R27" i="15" s="1"/>
  <c r="R28" i="15" a="1"/>
  <c r="R28" i="15" s="1"/>
  <c r="R29" i="15" a="1"/>
  <c r="R29" i="15" s="1"/>
  <c r="R30" i="15" a="1"/>
  <c r="R30" i="15"/>
  <c r="R31" i="15" a="1"/>
  <c r="R31" i="15"/>
  <c r="R32" i="15" a="1"/>
  <c r="R32" i="15" s="1"/>
  <c r="R33" i="15" a="1"/>
  <c r="R33" i="15" s="1"/>
  <c r="R34" i="15" a="1"/>
  <c r="R34" i="15" s="1"/>
  <c r="R35" i="15" a="1"/>
  <c r="R35" i="15" s="1"/>
  <c r="R36" i="15" a="1"/>
  <c r="R36" i="15" s="1"/>
  <c r="R37" i="15" a="1"/>
  <c r="R37" i="15"/>
  <c r="R38" i="15" a="1"/>
  <c r="R38" i="15"/>
  <c r="R39" i="15" a="1"/>
  <c r="R39" i="15" s="1"/>
  <c r="R40" i="15" a="1"/>
  <c r="R40" i="15" s="1"/>
  <c r="R41" i="15" a="1"/>
  <c r="R41" i="15"/>
  <c r="R42" i="15" a="1"/>
  <c r="R42" i="15" s="1"/>
  <c r="R43" i="15" a="1"/>
  <c r="R43" i="15"/>
  <c r="R44" i="15" a="1"/>
  <c r="R44" i="15"/>
  <c r="R45" i="15" a="1"/>
  <c r="R45" i="15" s="1"/>
  <c r="R46" i="15" a="1"/>
  <c r="R46" i="15" s="1"/>
  <c r="R47" i="15" a="1"/>
  <c r="R47" i="15"/>
  <c r="R48" i="15" a="1"/>
  <c r="R48" i="15"/>
  <c r="R49" i="15" a="1"/>
  <c r="R49" i="15" s="1"/>
  <c r="R50" i="15" a="1"/>
  <c r="R50" i="15" s="1"/>
  <c r="R51" i="15" a="1"/>
  <c r="R51" i="15" s="1"/>
  <c r="R52" i="15" a="1"/>
  <c r="R52" i="15" s="1"/>
  <c r="R53" i="15" a="1"/>
  <c r="R53" i="15"/>
  <c r="R54" i="15" a="1"/>
  <c r="R54" i="15"/>
  <c r="R55" i="15" a="1"/>
  <c r="R55" i="15" s="1"/>
  <c r="R56" i="15" a="1"/>
  <c r="R56" i="15" s="1"/>
  <c r="R57" i="15" a="1"/>
  <c r="R57" i="15" s="1"/>
  <c r="R58" i="15" a="1"/>
  <c r="R58" i="15" s="1"/>
  <c r="R59" i="15" a="1"/>
  <c r="R59" i="15" s="1"/>
  <c r="R60" i="15" a="1"/>
  <c r="R60" i="15"/>
  <c r="R61" i="15" a="1"/>
  <c r="R61" i="15" s="1"/>
  <c r="R2" i="15" a="1"/>
  <c r="R2" i="15" s="1"/>
  <c r="H3" i="4" a="1"/>
  <c r="H3" i="4" s="1"/>
  <c r="L3" i="4" s="1" a="1"/>
  <c r="L3" i="4" s="1"/>
  <c r="I70" i="4" a="1"/>
  <c r="I70" i="4" s="1"/>
  <c r="I71" i="4" a="1"/>
  <c r="I71" i="4" s="1"/>
  <c r="I72" i="4" a="1"/>
  <c r="I72" i="4" s="1"/>
  <c r="I73" i="4" a="1"/>
  <c r="I73" i="4" s="1"/>
  <c r="I74" i="4" a="1"/>
  <c r="I74" i="4" s="1"/>
  <c r="I75" i="4" a="1"/>
  <c r="I75" i="4" s="1"/>
  <c r="I76" i="4" a="1"/>
  <c r="I76" i="4" s="1"/>
  <c r="I77" i="4" a="1"/>
  <c r="I77" i="4" s="1"/>
  <c r="I78" i="4" a="1"/>
  <c r="I78" i="4" s="1"/>
  <c r="I79" i="4" a="1"/>
  <c r="I79" i="4" s="1"/>
  <c r="I80" i="4" a="1"/>
  <c r="I80" i="4" s="1"/>
  <c r="I81" i="4" a="1"/>
  <c r="I81" i="4" s="1"/>
  <c r="I82" i="4" a="1"/>
  <c r="I82" i="4" s="1"/>
  <c r="I83" i="4" a="1"/>
  <c r="I83" i="4" s="1"/>
  <c r="I84" i="4" a="1"/>
  <c r="I84" i="4" s="1"/>
  <c r="I85" i="4" a="1"/>
  <c r="I85" i="4" s="1"/>
  <c r="I86" i="4" a="1"/>
  <c r="I86" i="4" s="1"/>
  <c r="I87" i="4" a="1"/>
  <c r="I87" i="4" s="1"/>
  <c r="I88" i="4" a="1"/>
  <c r="I88" i="4" s="1"/>
  <c r="I89" i="4" a="1"/>
  <c r="I89" i="4" s="1"/>
  <c r="I90" i="4" a="1"/>
  <c r="I90" i="4" s="1"/>
  <c r="I91" i="4" a="1"/>
  <c r="I91" i="4" s="1"/>
  <c r="I92" i="4" a="1"/>
  <c r="I92" i="4" s="1"/>
  <c r="I93" i="4" a="1"/>
  <c r="I93" i="4" s="1"/>
  <c r="I94" i="4" a="1"/>
  <c r="I94" i="4" s="1"/>
  <c r="I95" i="4" a="1"/>
  <c r="I95" i="4" s="1"/>
  <c r="I96" i="4" a="1"/>
  <c r="I96" i="4" s="1"/>
  <c r="I97" i="4" a="1"/>
  <c r="I97" i="4" s="1"/>
  <c r="I98" i="4" a="1"/>
  <c r="I98" i="4" s="1"/>
  <c r="I99" i="4" a="1"/>
  <c r="I99" i="4" s="1"/>
  <c r="I100" i="4" a="1"/>
  <c r="I100" i="4" s="1"/>
  <c r="I101" i="4" a="1"/>
  <c r="I101" i="4" s="1"/>
  <c r="AW2" i="10"/>
  <c r="AJ32" i="10"/>
  <c r="AW25" i="10"/>
  <c r="AW26" i="10"/>
  <c r="AW27" i="10"/>
  <c r="AW28" i="10"/>
  <c r="AW29" i="10"/>
  <c r="AW30" i="10"/>
  <c r="AW24" i="10"/>
  <c r="AK25" i="10"/>
  <c r="AL25" i="10"/>
  <c r="AM25" i="10"/>
  <c r="AN25" i="10"/>
  <c r="AO25" i="10"/>
  <c r="AP25" i="10"/>
  <c r="AQ25" i="10"/>
  <c r="AR25" i="10"/>
  <c r="AS25" i="10"/>
  <c r="AT25" i="10"/>
  <c r="AK26" i="10"/>
  <c r="AL26" i="10"/>
  <c r="AM26" i="10"/>
  <c r="AN26" i="10"/>
  <c r="AO26" i="10"/>
  <c r="AP26" i="10"/>
  <c r="AQ26" i="10"/>
  <c r="AR26" i="10"/>
  <c r="AS26" i="10"/>
  <c r="AT26" i="10"/>
  <c r="AU26" i="10"/>
  <c r="AV26" i="10"/>
  <c r="AK27" i="10"/>
  <c r="AK28" i="10"/>
  <c r="AL28" i="10"/>
  <c r="AM28" i="10"/>
  <c r="AN28" i="10"/>
  <c r="AO28" i="10"/>
  <c r="AP28" i="10"/>
  <c r="AQ28" i="10"/>
  <c r="AR28" i="10"/>
  <c r="AS28" i="10"/>
  <c r="AT28" i="10"/>
  <c r="AU28" i="10"/>
  <c r="AV28" i="10"/>
  <c r="AO29" i="10"/>
  <c r="AP29" i="10"/>
  <c r="AQ29" i="10"/>
  <c r="AR29" i="10"/>
  <c r="AK30" i="10"/>
  <c r="AL30" i="10"/>
  <c r="AM30" i="10"/>
  <c r="AN30" i="10"/>
  <c r="AO30" i="10"/>
  <c r="AP30" i="10"/>
  <c r="AQ30" i="10"/>
  <c r="AR30" i="10"/>
  <c r="AS30" i="10"/>
  <c r="AT30" i="10"/>
  <c r="AU30" i="10"/>
  <c r="AV30" i="10"/>
  <c r="AV24" i="10"/>
  <c r="AU24" i="10"/>
  <c r="AT24" i="10"/>
  <c r="AS24" i="10"/>
  <c r="AR24" i="10"/>
  <c r="AQ24" i="10"/>
  <c r="AP24" i="10"/>
  <c r="AO24" i="10"/>
  <c r="AN24" i="10"/>
  <c r="AM24" i="10"/>
  <c r="AL24" i="10"/>
  <c r="AK24" i="10"/>
  <c r="AJ24" i="10" a="1"/>
  <c r="AJ24" i="10" s="1"/>
  <c r="AZ2" i="15"/>
  <c r="B4" i="10"/>
  <c r="C4" i="10"/>
  <c r="D4" i="10"/>
  <c r="B5" i="10"/>
  <c r="C5" i="10"/>
  <c r="D5" i="10"/>
  <c r="B6" i="10"/>
  <c r="C6" i="10"/>
  <c r="D6" i="10"/>
  <c r="B7" i="10"/>
  <c r="C7" i="10"/>
  <c r="D7" i="10"/>
  <c r="B8" i="10"/>
  <c r="C8" i="10"/>
  <c r="D8" i="10"/>
  <c r="B9" i="10"/>
  <c r="C9" i="10"/>
  <c r="D9" i="10"/>
  <c r="D3" i="10"/>
  <c r="C3" i="10"/>
  <c r="B3" i="10"/>
  <c r="F4" i="10"/>
  <c r="G4" i="10"/>
  <c r="H4" i="10"/>
  <c r="F5" i="10"/>
  <c r="G5" i="10"/>
  <c r="H5" i="10"/>
  <c r="F6" i="10"/>
  <c r="G6" i="10"/>
  <c r="H6" i="10"/>
  <c r="F7" i="10"/>
  <c r="G7" i="10"/>
  <c r="H7" i="10"/>
  <c r="F8" i="10"/>
  <c r="G8" i="10"/>
  <c r="H8" i="10"/>
  <c r="F9" i="10"/>
  <c r="G9" i="10"/>
  <c r="H9" i="10"/>
  <c r="H3" i="10"/>
  <c r="G3" i="10"/>
  <c r="F3" i="10"/>
  <c r="Q4" i="10"/>
  <c r="Q5" i="10"/>
  <c r="Q6" i="10"/>
  <c r="Q7" i="10"/>
  <c r="Q8" i="10"/>
  <c r="Q9" i="10"/>
  <c r="Q3" i="10"/>
  <c r="AQ2" i="15" a="1"/>
  <c r="AQ2" i="15" s="1"/>
  <c r="AV2" i="15" s="1"/>
  <c r="AW2" i="15" s="1"/>
  <c r="AG2" i="15" a="1"/>
  <c r="AG2" i="15" s="1"/>
  <c r="AK2" i="15" s="1"/>
  <c r="Y2" i="15" a="1"/>
  <c r="Q2" i="15" a="1"/>
  <c r="Q2" i="15" s="1"/>
  <c r="U2" i="15" s="1"/>
  <c r="E9" i="10"/>
  <c r="I9" i="10"/>
  <c r="J9" i="10"/>
  <c r="K9" i="10"/>
  <c r="L9" i="10"/>
  <c r="N9" i="10"/>
  <c r="A9" i="10"/>
  <c r="DO4" i="11"/>
  <c r="DP4" i="11"/>
  <c r="DQ4" i="11" s="1"/>
  <c r="DR4" i="11"/>
  <c r="DS4" i="11"/>
  <c r="DO5" i="11"/>
  <c r="DP5" i="11"/>
  <c r="DQ5" i="11" s="1"/>
  <c r="DS5" i="11"/>
  <c r="DO6" i="11"/>
  <c r="DP6" i="11"/>
  <c r="DQ6" i="11" s="1"/>
  <c r="DS6" i="11"/>
  <c r="DO7" i="11"/>
  <c r="DP7" i="11"/>
  <c r="DQ7" i="11"/>
  <c r="DR7" i="11"/>
  <c r="DS7" i="11"/>
  <c r="DO8" i="11"/>
  <c r="DP8" i="11"/>
  <c r="DQ8" i="11"/>
  <c r="DR8" i="11"/>
  <c r="DS8" i="11"/>
  <c r="DO9" i="11"/>
  <c r="DP9" i="11"/>
  <c r="DQ9" i="11"/>
  <c r="DR9" i="11"/>
  <c r="DS9" i="11"/>
  <c r="DO10" i="11"/>
  <c r="DP10" i="11"/>
  <c r="DR10" i="11"/>
  <c r="DS10" i="11"/>
  <c r="DO11" i="11"/>
  <c r="DP11" i="11"/>
  <c r="DQ11" i="11" s="1"/>
  <c r="DS11" i="11"/>
  <c r="DO12" i="11"/>
  <c r="DP12" i="11"/>
  <c r="DR12" i="11" s="1"/>
  <c r="DQ12" i="11"/>
  <c r="DS12" i="11"/>
  <c r="DO13" i="11"/>
  <c r="DP13" i="11"/>
  <c r="DR13" i="11" s="1"/>
  <c r="DQ13" i="11"/>
  <c r="DS13" i="11"/>
  <c r="DO14" i="11"/>
  <c r="DP14" i="11"/>
  <c r="DQ14" i="11"/>
  <c r="DR14" i="11"/>
  <c r="DS14" i="11"/>
  <c r="DO15" i="11"/>
  <c r="DP15" i="11"/>
  <c r="DQ15" i="11"/>
  <c r="DR15" i="11"/>
  <c r="DS15" i="11"/>
  <c r="DO16" i="11"/>
  <c r="DP16" i="11"/>
  <c r="DQ16" i="11" s="1"/>
  <c r="DR16" i="11"/>
  <c r="DS16" i="11"/>
  <c r="DO17" i="11"/>
  <c r="DP17" i="11"/>
  <c r="DS17" i="11"/>
  <c r="DO18" i="11"/>
  <c r="DP18" i="11"/>
  <c r="DQ18" i="11" s="1"/>
  <c r="DS18" i="11"/>
  <c r="DO19" i="11"/>
  <c r="DP19" i="11"/>
  <c r="DQ19" i="11"/>
  <c r="DR19" i="11"/>
  <c r="DS19" i="11"/>
  <c r="DO20" i="11"/>
  <c r="DP20" i="11"/>
  <c r="DQ20" i="11"/>
  <c r="DR20" i="11"/>
  <c r="DS20" i="11"/>
  <c r="DO21" i="11"/>
  <c r="DP21" i="11"/>
  <c r="DQ21" i="11"/>
  <c r="DR21" i="11"/>
  <c r="DS21" i="11"/>
  <c r="DO22" i="11"/>
  <c r="DP22" i="11"/>
  <c r="DR22" i="11"/>
  <c r="DS22" i="11"/>
  <c r="DO23" i="11"/>
  <c r="DP23" i="11"/>
  <c r="DQ23" i="11" s="1"/>
  <c r="DS23" i="11"/>
  <c r="DO24" i="11"/>
  <c r="DP24" i="11"/>
  <c r="DR24" i="11" s="1"/>
  <c r="DQ24" i="11"/>
  <c r="DS24" i="11"/>
  <c r="DO25" i="11"/>
  <c r="DP25" i="11"/>
  <c r="DR25" i="11" s="1"/>
  <c r="DQ25" i="11"/>
  <c r="DS25" i="11"/>
  <c r="DO26" i="11"/>
  <c r="DP26" i="11"/>
  <c r="DQ26" i="11"/>
  <c r="DR26" i="11"/>
  <c r="DS26" i="11"/>
  <c r="DO27" i="11"/>
  <c r="DP27" i="11"/>
  <c r="DQ27" i="11"/>
  <c r="DR27" i="11"/>
  <c r="DS27" i="11"/>
  <c r="DO28" i="11"/>
  <c r="DP28" i="11"/>
  <c r="DQ28" i="11" s="1"/>
  <c r="DR28" i="11"/>
  <c r="DS28" i="11"/>
  <c r="DO29" i="11"/>
  <c r="DP29" i="11"/>
  <c r="DS29" i="11"/>
  <c r="DO30" i="11"/>
  <c r="DP30" i="11"/>
  <c r="DQ30" i="11" s="1"/>
  <c r="DS30" i="11"/>
  <c r="DO31" i="11"/>
  <c r="DP31" i="11"/>
  <c r="DQ31" i="11"/>
  <c r="DR31" i="11"/>
  <c r="DS31" i="11"/>
  <c r="DO32" i="11"/>
  <c r="DP32" i="11"/>
  <c r="DQ32" i="11"/>
  <c r="DR32" i="11"/>
  <c r="DS32" i="11"/>
  <c r="DS3" i="11"/>
  <c r="DR3" i="11"/>
  <c r="DQ3" i="11"/>
  <c r="DP3" i="11"/>
  <c r="DO3" i="11"/>
  <c r="CY4" i="11"/>
  <c r="CZ4" i="11"/>
  <c r="DA4" i="11"/>
  <c r="DB4" i="11"/>
  <c r="DC4" i="11"/>
  <c r="DD4" i="11"/>
  <c r="DE4" i="11"/>
  <c r="DF4" i="11"/>
  <c r="DG4" i="11"/>
  <c r="DH4" i="11"/>
  <c r="DI4" i="11"/>
  <c r="DJ4" i="11"/>
  <c r="DK4" i="11"/>
  <c r="DL4" i="11"/>
  <c r="CY5" i="11"/>
  <c r="CZ5" i="11"/>
  <c r="DA5" i="11"/>
  <c r="DB5" i="11"/>
  <c r="DC5" i="11"/>
  <c r="DD5" i="11"/>
  <c r="DE5" i="11"/>
  <c r="DF5" i="11"/>
  <c r="DG5" i="11"/>
  <c r="DH5" i="11"/>
  <c r="DI5" i="11"/>
  <c r="DJ5" i="11"/>
  <c r="DK5" i="11"/>
  <c r="DL5" i="11"/>
  <c r="CY6" i="11"/>
  <c r="CZ6" i="11"/>
  <c r="DA6" i="11"/>
  <c r="DB6" i="11"/>
  <c r="DC6" i="11"/>
  <c r="DD6" i="11"/>
  <c r="DE6" i="11"/>
  <c r="DF6" i="11"/>
  <c r="DG6" i="11"/>
  <c r="DH6" i="11"/>
  <c r="DI6" i="11"/>
  <c r="DJ6" i="11"/>
  <c r="DK6" i="11"/>
  <c r="DL6" i="11"/>
  <c r="CY7" i="11"/>
  <c r="CT7" i="11" s="1"/>
  <c r="L7" i="10" s="1"/>
  <c r="CZ7" i="11"/>
  <c r="DA7" i="11"/>
  <c r="DB7" i="11"/>
  <c r="DC7" i="11"/>
  <c r="DD7" i="11"/>
  <c r="DE7" i="11"/>
  <c r="DF7" i="11"/>
  <c r="DG7" i="11"/>
  <c r="DH7" i="11"/>
  <c r="DI7" i="11"/>
  <c r="DJ7" i="11"/>
  <c r="DK7" i="11"/>
  <c r="DL7" i="11"/>
  <c r="CY8" i="11"/>
  <c r="CT8" i="11" s="1"/>
  <c r="L8" i="10" s="1"/>
  <c r="CZ8" i="11"/>
  <c r="DA8" i="11"/>
  <c r="DB8" i="11"/>
  <c r="DC8" i="11"/>
  <c r="DD8" i="11"/>
  <c r="DE8" i="11"/>
  <c r="DF8" i="11"/>
  <c r="DG8" i="11"/>
  <c r="DH8" i="11"/>
  <c r="DI8" i="11"/>
  <c r="DJ8" i="11"/>
  <c r="DK8" i="11"/>
  <c r="DL8" i="11"/>
  <c r="CY9" i="11"/>
  <c r="CT9" i="11" s="1"/>
  <c r="CZ9" i="11"/>
  <c r="DA9" i="11"/>
  <c r="DB9" i="11"/>
  <c r="DC9" i="11"/>
  <c r="DD9" i="11"/>
  <c r="DE9" i="11"/>
  <c r="DF9" i="11"/>
  <c r="DG9" i="11"/>
  <c r="DH9" i="11"/>
  <c r="DI9" i="11"/>
  <c r="DJ9" i="11"/>
  <c r="DK9" i="11"/>
  <c r="DL9" i="11"/>
  <c r="DL3" i="11"/>
  <c r="DK3" i="11"/>
  <c r="DJ3" i="11"/>
  <c r="DI3" i="11"/>
  <c r="DH3" i="11"/>
  <c r="DG3" i="11"/>
  <c r="DF3" i="11"/>
  <c r="DE3" i="11"/>
  <c r="DD3" i="11"/>
  <c r="DC3" i="11"/>
  <c r="DB3" i="11"/>
  <c r="DA3" i="11"/>
  <c r="CZ3" i="11"/>
  <c r="CY3" i="11"/>
  <c r="CP4" i="11"/>
  <c r="CQ4" i="11"/>
  <c r="CS4" i="11" s="1"/>
  <c r="K4" i="10" s="1"/>
  <c r="CR4" i="11"/>
  <c r="CT4" i="11"/>
  <c r="CU4" i="11"/>
  <c r="M4" i="10" s="1"/>
  <c r="CV4" i="11"/>
  <c r="N4" i="10" s="1"/>
  <c r="CP5" i="11"/>
  <c r="E5" i="10" s="1"/>
  <c r="CQ5" i="11"/>
  <c r="I5" i="10" s="1"/>
  <c r="CR5" i="11"/>
  <c r="J5" i="10" s="1"/>
  <c r="CS5" i="11"/>
  <c r="CT5" i="11"/>
  <c r="CU5" i="11"/>
  <c r="M5" i="10" s="1"/>
  <c r="CV5" i="11"/>
  <c r="CP6" i="11"/>
  <c r="CQ6" i="11"/>
  <c r="CR6" i="11"/>
  <c r="CS6" i="11"/>
  <c r="K6" i="10" s="1"/>
  <c r="CT6" i="11"/>
  <c r="L6" i="10" s="1"/>
  <c r="CP7" i="11"/>
  <c r="E7" i="10" s="1"/>
  <c r="CQ7" i="11"/>
  <c r="CS7" i="11" s="1"/>
  <c r="K7" i="10" s="1"/>
  <c r="CR7" i="11"/>
  <c r="J7" i="10" s="1"/>
  <c r="CU7" i="11"/>
  <c r="M7" i="10" s="1"/>
  <c r="CV7" i="11"/>
  <c r="CP8" i="11"/>
  <c r="CQ8" i="11"/>
  <c r="CR8" i="11"/>
  <c r="J8" i="10" s="1"/>
  <c r="CS8" i="11"/>
  <c r="K8" i="10" s="1"/>
  <c r="M8" i="10"/>
  <c r="N8" i="10"/>
  <c r="CP9" i="11"/>
  <c r="CQ9" i="11"/>
  <c r="CR9" i="11"/>
  <c r="CS9" i="11"/>
  <c r="CU9" i="11"/>
  <c r="M9" i="10" s="1"/>
  <c r="CV9" i="11"/>
  <c r="CV3" i="11"/>
  <c r="CU3" i="11"/>
  <c r="M3" i="10" s="1"/>
  <c r="CS3" i="11"/>
  <c r="CR3" i="11"/>
  <c r="J3" i="10" s="1"/>
  <c r="CQ3" i="11"/>
  <c r="CP3" i="11"/>
  <c r="T2" i="10" a="1"/>
  <c r="T2" i="10" s="1"/>
  <c r="Y2" i="10" s="1"/>
  <c r="N5" i="10"/>
  <c r="M6" i="10"/>
  <c r="N6" i="10"/>
  <c r="N7" i="10"/>
  <c r="N3" i="10"/>
  <c r="E4" i="10"/>
  <c r="I4" i="10"/>
  <c r="J4" i="10"/>
  <c r="K5" i="10"/>
  <c r="L5" i="10"/>
  <c r="E6" i="10"/>
  <c r="I6" i="10"/>
  <c r="J6" i="10"/>
  <c r="E8" i="10"/>
  <c r="I8" i="10"/>
  <c r="I3" i="10"/>
  <c r="E3" i="10"/>
  <c r="EM4" i="13"/>
  <c r="EP4" i="13"/>
  <c r="EL5" i="13"/>
  <c r="EP6" i="13"/>
  <c r="EK3" i="13" a="1"/>
  <c r="DU7" i="13"/>
  <c r="EB7" i="13" s="1"/>
  <c r="DL4" i="13"/>
  <c r="DL5" i="13"/>
  <c r="DL6" i="13"/>
  <c r="DL7" i="13"/>
  <c r="DM7" i="13" s="1"/>
  <c r="DL8" i="13"/>
  <c r="DU8" i="13" s="1"/>
  <c r="DL9" i="13"/>
  <c r="DU9" i="13" s="1"/>
  <c r="DL3" i="13"/>
  <c r="DR3" i="13" s="1"/>
  <c r="EH4" i="2"/>
  <c r="EH5" i="2"/>
  <c r="EH6" i="2"/>
  <c r="EH7" i="2"/>
  <c r="EH8" i="2"/>
  <c r="EH9" i="2"/>
  <c r="EH3" i="2"/>
  <c r="DR4" i="2"/>
  <c r="DR5" i="2"/>
  <c r="DR6" i="2"/>
  <c r="DR7" i="2"/>
  <c r="DR8" i="2"/>
  <c r="DR9" i="2"/>
  <c r="EB9" i="2" s="1"/>
  <c r="ER9" i="2" s="1"/>
  <c r="DR3" i="2"/>
  <c r="CX4" i="11"/>
  <c r="CX5" i="11"/>
  <c r="CX6" i="11"/>
  <c r="CX7" i="11"/>
  <c r="CX8" i="11"/>
  <c r="CX9" i="11"/>
  <c r="CX3" i="11"/>
  <c r="CO4" i="11"/>
  <c r="CO5" i="11"/>
  <c r="CO6" i="11"/>
  <c r="CO7" i="11"/>
  <c r="CO8" i="11"/>
  <c r="CO9" i="11"/>
  <c r="CO3" i="11"/>
  <c r="DU9" i="2"/>
  <c r="EK9" i="2" s="1"/>
  <c r="DV9" i="2"/>
  <c r="EL9" i="2" s="1"/>
  <c r="DW9" i="2"/>
  <c r="EM9" i="2" s="1"/>
  <c r="DX9" i="2"/>
  <c r="EN9" i="2" s="1"/>
  <c r="DY9" i="2"/>
  <c r="EO9" i="2" s="1"/>
  <c r="DZ9" i="2"/>
  <c r="EP9" i="2" s="1"/>
  <c r="EA9" i="2"/>
  <c r="EQ9" i="2" s="1"/>
  <c r="DJ9" i="2"/>
  <c r="DK9" i="2"/>
  <c r="DL9" i="2"/>
  <c r="DM9" i="2"/>
  <c r="DO9" i="2"/>
  <c r="DP9" i="2"/>
  <c r="CO4" i="13"/>
  <c r="CP4" i="13"/>
  <c r="CQ4" i="13"/>
  <c r="CT4" i="13"/>
  <c r="CU4" i="13"/>
  <c r="CV4" i="13"/>
  <c r="CW4" i="13"/>
  <c r="CX4" i="13"/>
  <c r="CY4" i="13"/>
  <c r="CZ4" i="13"/>
  <c r="DA4" i="13"/>
  <c r="DB4" i="13"/>
  <c r="DC4" i="13"/>
  <c r="DD4" i="13"/>
  <c r="DE4" i="13"/>
  <c r="DF4" i="13"/>
  <c r="DG4" i="13"/>
  <c r="DI4" i="13"/>
  <c r="CO5" i="13"/>
  <c r="CP5" i="13"/>
  <c r="CQ5" i="13"/>
  <c r="CT5" i="13"/>
  <c r="CR5" i="13" s="1"/>
  <c r="CU5" i="13"/>
  <c r="CV5" i="13"/>
  <c r="CW5" i="13"/>
  <c r="CX5" i="13"/>
  <c r="CY5" i="13"/>
  <c r="CZ5" i="13"/>
  <c r="DA5" i="13"/>
  <c r="DB5" i="13"/>
  <c r="DC5" i="13"/>
  <c r="DD5" i="13"/>
  <c r="DE5" i="13"/>
  <c r="DF5" i="13"/>
  <c r="DG5" i="13"/>
  <c r="DI5" i="13"/>
  <c r="CO6" i="13"/>
  <c r="CP6" i="13"/>
  <c r="CQ6" i="13"/>
  <c r="CT6" i="13"/>
  <c r="CU6" i="13"/>
  <c r="CV6" i="13"/>
  <c r="CW6" i="13"/>
  <c r="CX6" i="13"/>
  <c r="CY6" i="13"/>
  <c r="CZ6" i="13"/>
  <c r="DA6" i="13"/>
  <c r="DB6" i="13"/>
  <c r="DC6" i="13"/>
  <c r="DD6" i="13"/>
  <c r="DE6" i="13"/>
  <c r="DF6" i="13"/>
  <c r="DG6" i="13"/>
  <c r="DI6" i="13"/>
  <c r="CO7" i="13"/>
  <c r="CP7" i="13"/>
  <c r="CQ7" i="13"/>
  <c r="CT7" i="13"/>
  <c r="CR7" i="13" s="1"/>
  <c r="CU7" i="13"/>
  <c r="CV7" i="13"/>
  <c r="CW7" i="13"/>
  <c r="CX7" i="13"/>
  <c r="CY7" i="13"/>
  <c r="CZ7" i="13"/>
  <c r="DA7" i="13"/>
  <c r="DB7" i="13"/>
  <c r="DC7" i="13"/>
  <c r="DD7" i="13"/>
  <c r="DE7" i="13"/>
  <c r="DF7" i="13"/>
  <c r="DG7" i="13"/>
  <c r="DI7" i="13"/>
  <c r="CT8" i="13"/>
  <c r="CU8" i="13"/>
  <c r="CV8" i="13"/>
  <c r="CW8" i="13"/>
  <c r="CX8" i="13"/>
  <c r="CY8" i="13"/>
  <c r="CZ8" i="13"/>
  <c r="DA8" i="13"/>
  <c r="DB8" i="13"/>
  <c r="DC8" i="13"/>
  <c r="DD8" i="13"/>
  <c r="DE8" i="13"/>
  <c r="DF8" i="13"/>
  <c r="DG8" i="13"/>
  <c r="DI8" i="13"/>
  <c r="CO9" i="13"/>
  <c r="CP9" i="13"/>
  <c r="CQ9" i="13"/>
  <c r="CT9" i="13"/>
  <c r="CU9" i="13"/>
  <c r="CV9" i="13"/>
  <c r="CW9" i="13"/>
  <c r="CX9" i="13"/>
  <c r="CY9" i="13"/>
  <c r="CZ9" i="13"/>
  <c r="DA9" i="13"/>
  <c r="DB9" i="13"/>
  <c r="DC9" i="13"/>
  <c r="DD9" i="13"/>
  <c r="DE9" i="13"/>
  <c r="DF9" i="13"/>
  <c r="DG9" i="13"/>
  <c r="DI9" i="13"/>
  <c r="CO10" i="13"/>
  <c r="CP10" i="13"/>
  <c r="CQ10" i="13"/>
  <c r="CT10" i="13"/>
  <c r="CR10" i="13" s="1"/>
  <c r="CU10" i="13"/>
  <c r="CV10" i="13"/>
  <c r="CW10" i="13"/>
  <c r="CX10" i="13"/>
  <c r="CY10" i="13"/>
  <c r="CZ10" i="13"/>
  <c r="DA10" i="13"/>
  <c r="DB10" i="13"/>
  <c r="DC10" i="13"/>
  <c r="DD10" i="13"/>
  <c r="DE10" i="13"/>
  <c r="DF10" i="13"/>
  <c r="DG10" i="13"/>
  <c r="DI10" i="13"/>
  <c r="CO11" i="13"/>
  <c r="CP11" i="13"/>
  <c r="CQ11" i="13"/>
  <c r="CT11" i="13"/>
  <c r="CU11" i="13"/>
  <c r="CV11" i="13"/>
  <c r="CW11" i="13"/>
  <c r="CX11" i="13"/>
  <c r="CY11" i="13"/>
  <c r="CZ11" i="13"/>
  <c r="DA11" i="13"/>
  <c r="DB11" i="13"/>
  <c r="DC11" i="13"/>
  <c r="DD11" i="13"/>
  <c r="DE11" i="13"/>
  <c r="DF11" i="13"/>
  <c r="DG11" i="13"/>
  <c r="DI11" i="13"/>
  <c r="CO12" i="13"/>
  <c r="CP12" i="13"/>
  <c r="DS8" i="13" s="1"/>
  <c r="CQ12" i="13"/>
  <c r="CT12" i="13"/>
  <c r="CR12" i="13" s="1"/>
  <c r="CU12" i="13"/>
  <c r="CV12" i="13"/>
  <c r="CW12" i="13"/>
  <c r="CX12" i="13"/>
  <c r="CY12" i="13"/>
  <c r="CZ12" i="13"/>
  <c r="DA12" i="13"/>
  <c r="DB12" i="13"/>
  <c r="DC12" i="13"/>
  <c r="DD12" i="13"/>
  <c r="DE12" i="13"/>
  <c r="DF12" i="13"/>
  <c r="DG12" i="13"/>
  <c r="DI12" i="13"/>
  <c r="CO13" i="13"/>
  <c r="CP13" i="13"/>
  <c r="CQ13" i="13"/>
  <c r="CT13" i="13"/>
  <c r="CR13" i="13" s="1"/>
  <c r="CU13" i="13"/>
  <c r="CV13" i="13"/>
  <c r="CW13" i="13"/>
  <c r="CX13" i="13"/>
  <c r="CY13" i="13"/>
  <c r="CZ13" i="13"/>
  <c r="DA13" i="13"/>
  <c r="DB13" i="13"/>
  <c r="DC13" i="13"/>
  <c r="DD13" i="13"/>
  <c r="DE13" i="13"/>
  <c r="DF13" i="13"/>
  <c r="DG13" i="13"/>
  <c r="DI13" i="13"/>
  <c r="CO14" i="13"/>
  <c r="CP14" i="13"/>
  <c r="CQ14" i="13"/>
  <c r="CT14" i="13"/>
  <c r="CR14" i="13" s="1"/>
  <c r="CU14" i="13"/>
  <c r="CV14" i="13"/>
  <c r="CW14" i="13"/>
  <c r="CX14" i="13"/>
  <c r="CY14" i="13"/>
  <c r="CZ14" i="13"/>
  <c r="DA14" i="13"/>
  <c r="DB14" i="13"/>
  <c r="DC14" i="13"/>
  <c r="DD14" i="13"/>
  <c r="DE14" i="13"/>
  <c r="DF14" i="13"/>
  <c r="DG14" i="13"/>
  <c r="DI14" i="13"/>
  <c r="CO15" i="13"/>
  <c r="CP15" i="13"/>
  <c r="CQ15" i="13"/>
  <c r="CT15" i="13"/>
  <c r="CR15" i="13" s="1"/>
  <c r="CU15" i="13"/>
  <c r="CV15" i="13"/>
  <c r="CW15" i="13"/>
  <c r="CX15" i="13"/>
  <c r="CY15" i="13"/>
  <c r="CZ15" i="13"/>
  <c r="DA15" i="13"/>
  <c r="DB15" i="13"/>
  <c r="DC15" i="13"/>
  <c r="DD15" i="13"/>
  <c r="DE15" i="13"/>
  <c r="DF15" i="13"/>
  <c r="DG15" i="13"/>
  <c r="DI15" i="13"/>
  <c r="CO16" i="13"/>
  <c r="CQ16" i="13"/>
  <c r="CT16" i="13"/>
  <c r="CU16" i="13"/>
  <c r="CV16" i="13"/>
  <c r="CW16" i="13"/>
  <c r="CX16" i="13"/>
  <c r="CY16" i="13"/>
  <c r="CZ16" i="13"/>
  <c r="DA16" i="13"/>
  <c r="DB16" i="13"/>
  <c r="DC16" i="13"/>
  <c r="DD16" i="13"/>
  <c r="DE16" i="13"/>
  <c r="DF16" i="13"/>
  <c r="DG16" i="13"/>
  <c r="DI16" i="13"/>
  <c r="CT17" i="13"/>
  <c r="CU17" i="13"/>
  <c r="CV17" i="13"/>
  <c r="CW17" i="13"/>
  <c r="CX17" i="13"/>
  <c r="CY17" i="13"/>
  <c r="CZ17" i="13"/>
  <c r="DA17" i="13"/>
  <c r="DB17" i="13"/>
  <c r="DC17" i="13"/>
  <c r="DD17" i="13"/>
  <c r="DE17" i="13"/>
  <c r="DF17" i="13"/>
  <c r="DG17" i="13"/>
  <c r="DI17" i="13"/>
  <c r="CO18" i="13"/>
  <c r="CP18" i="13"/>
  <c r="CQ18" i="13"/>
  <c r="CT18" i="13"/>
  <c r="CR18" i="13" s="1"/>
  <c r="CU18" i="13"/>
  <c r="CV18" i="13"/>
  <c r="CW18" i="13"/>
  <c r="CX18" i="13"/>
  <c r="CY18" i="13"/>
  <c r="CZ18" i="13"/>
  <c r="DA18" i="13"/>
  <c r="DB18" i="13"/>
  <c r="DC18" i="13"/>
  <c r="DD18" i="13"/>
  <c r="DE18" i="13"/>
  <c r="DF18" i="13"/>
  <c r="DG18" i="13"/>
  <c r="DI18" i="13"/>
  <c r="CO19" i="13"/>
  <c r="CP19" i="13"/>
  <c r="CQ19" i="13"/>
  <c r="CT19" i="13"/>
  <c r="CU19" i="13"/>
  <c r="CV19" i="13"/>
  <c r="CW19" i="13"/>
  <c r="CX19" i="13"/>
  <c r="CY19" i="13"/>
  <c r="CZ19" i="13"/>
  <c r="DA19" i="13"/>
  <c r="DB19" i="13"/>
  <c r="DC19" i="13"/>
  <c r="DD19" i="13"/>
  <c r="DE19" i="13"/>
  <c r="DF19" i="13"/>
  <c r="DG19" i="13"/>
  <c r="DI19" i="13"/>
  <c r="CO20" i="13"/>
  <c r="CP20" i="13"/>
  <c r="CQ20" i="13"/>
  <c r="CT20" i="13"/>
  <c r="CR20" i="13" s="1"/>
  <c r="CU20" i="13"/>
  <c r="CV20" i="13"/>
  <c r="CW20" i="13"/>
  <c r="CX20" i="13"/>
  <c r="CY20" i="13"/>
  <c r="CZ20" i="13"/>
  <c r="DA20" i="13"/>
  <c r="DB20" i="13"/>
  <c r="DC20" i="13"/>
  <c r="DD20" i="13"/>
  <c r="DE20" i="13"/>
  <c r="DF20" i="13"/>
  <c r="DG20" i="13"/>
  <c r="DI20" i="13"/>
  <c r="CO21" i="13"/>
  <c r="CQ21" i="13"/>
  <c r="CR21" i="13" s="1"/>
  <c r="CT21" i="13"/>
  <c r="CU21" i="13"/>
  <c r="CV21" i="13"/>
  <c r="CW21" i="13"/>
  <c r="CX21" i="13"/>
  <c r="CY21" i="13"/>
  <c r="CZ21" i="13"/>
  <c r="DA21" i="13"/>
  <c r="DB21" i="13"/>
  <c r="DC21" i="13"/>
  <c r="DD21" i="13"/>
  <c r="DE21" i="13"/>
  <c r="DF21" i="13"/>
  <c r="DG21" i="13"/>
  <c r="DI21" i="13"/>
  <c r="CO22" i="13"/>
  <c r="CP22" i="13"/>
  <c r="CQ22" i="13"/>
  <c r="CT22" i="13"/>
  <c r="CR22" i="13" s="1"/>
  <c r="CU22" i="13"/>
  <c r="CV22" i="13"/>
  <c r="CW22" i="13"/>
  <c r="CX22" i="13"/>
  <c r="CY22" i="13"/>
  <c r="CZ22" i="13"/>
  <c r="DA22" i="13"/>
  <c r="DB22" i="13"/>
  <c r="DC22" i="13"/>
  <c r="DD22" i="13"/>
  <c r="DE22" i="13"/>
  <c r="DF22" i="13"/>
  <c r="DG22" i="13"/>
  <c r="DI22" i="13"/>
  <c r="DN3" i="13" s="1"/>
  <c r="CO23" i="13"/>
  <c r="CP23" i="13"/>
  <c r="CQ23" i="13"/>
  <c r="CT23" i="13"/>
  <c r="CU23" i="13"/>
  <c r="CV23" i="13"/>
  <c r="CW23" i="13"/>
  <c r="CX23" i="13"/>
  <c r="CY23" i="13"/>
  <c r="CZ23" i="13"/>
  <c r="DA23" i="13"/>
  <c r="DB23" i="13"/>
  <c r="DC23" i="13"/>
  <c r="DD23" i="13"/>
  <c r="DE23" i="13"/>
  <c r="DF23" i="13"/>
  <c r="DG23" i="13"/>
  <c r="DI23" i="13"/>
  <c r="CO24" i="13"/>
  <c r="CP24" i="13"/>
  <c r="CQ24" i="13"/>
  <c r="CT24" i="13"/>
  <c r="CR24" i="13" s="1"/>
  <c r="CU24" i="13"/>
  <c r="CV24" i="13"/>
  <c r="CW24" i="13"/>
  <c r="CX24" i="13"/>
  <c r="CY24" i="13"/>
  <c r="CZ24" i="13"/>
  <c r="DA24" i="13"/>
  <c r="DB24" i="13"/>
  <c r="DC24" i="13"/>
  <c r="DD24" i="13"/>
  <c r="DE24" i="13"/>
  <c r="DF24" i="13"/>
  <c r="DG24" i="13"/>
  <c r="DI24" i="13"/>
  <c r="CO25" i="13"/>
  <c r="CP25" i="13"/>
  <c r="CQ25" i="13"/>
  <c r="CT25" i="13"/>
  <c r="CR25" i="13" s="1"/>
  <c r="CU25" i="13"/>
  <c r="CV25" i="13"/>
  <c r="CW25" i="13"/>
  <c r="CX25" i="13"/>
  <c r="CY25" i="13"/>
  <c r="CZ25" i="13"/>
  <c r="DA25" i="13"/>
  <c r="DB25" i="13"/>
  <c r="DC25" i="13"/>
  <c r="DD25" i="13"/>
  <c r="DE25" i="13"/>
  <c r="DF25" i="13"/>
  <c r="DG25" i="13"/>
  <c r="DI25" i="13"/>
  <c r="DI3" i="13"/>
  <c r="DG3" i="13"/>
  <c r="DF3" i="13"/>
  <c r="DE3" i="13"/>
  <c r="DD3" i="13"/>
  <c r="DC3" i="13"/>
  <c r="DB3" i="13"/>
  <c r="DA3" i="13"/>
  <c r="CZ3" i="13"/>
  <c r="CY3" i="13"/>
  <c r="CX3" i="13"/>
  <c r="CW3" i="13"/>
  <c r="CV3" i="13"/>
  <c r="CU3" i="13"/>
  <c r="CT3" i="13"/>
  <c r="CO3" i="13"/>
  <c r="CQ3" i="13"/>
  <c r="CP3" i="13"/>
  <c r="DN3" i="11" a="1"/>
  <c r="BW4" i="11"/>
  <c r="BX4" i="11"/>
  <c r="BY4" i="11"/>
  <c r="BZ4" i="11"/>
  <c r="CA4" i="11"/>
  <c r="CB4" i="11"/>
  <c r="CC4" i="11"/>
  <c r="CD4" i="11"/>
  <c r="CE4" i="11"/>
  <c r="CF4" i="11"/>
  <c r="CG4" i="11"/>
  <c r="CH4" i="11"/>
  <c r="CI4" i="11"/>
  <c r="CJ4" i="11"/>
  <c r="CL4" i="11"/>
  <c r="CM4" i="11"/>
  <c r="BW5" i="11"/>
  <c r="BX5" i="11"/>
  <c r="BY5" i="11"/>
  <c r="BZ5" i="11"/>
  <c r="CA5" i="11"/>
  <c r="CB5" i="11"/>
  <c r="CC5" i="11"/>
  <c r="CD5" i="11"/>
  <c r="CE5" i="11"/>
  <c r="CF5" i="11"/>
  <c r="CG5" i="11"/>
  <c r="CH5" i="11"/>
  <c r="CI5" i="11"/>
  <c r="CJ5" i="11"/>
  <c r="CL5" i="11"/>
  <c r="CM5" i="11"/>
  <c r="BW6" i="11"/>
  <c r="BX6" i="11"/>
  <c r="BY6" i="11"/>
  <c r="BZ6" i="11"/>
  <c r="CA6" i="11"/>
  <c r="CB6" i="11"/>
  <c r="CC6" i="11"/>
  <c r="CD6" i="11"/>
  <c r="CE6" i="11"/>
  <c r="CF6" i="11"/>
  <c r="CG6" i="11"/>
  <c r="CH6" i="11"/>
  <c r="CI6" i="11"/>
  <c r="CJ6" i="11"/>
  <c r="CL6" i="11"/>
  <c r="CM6" i="11"/>
  <c r="BW7" i="11"/>
  <c r="BX7" i="11"/>
  <c r="BY7" i="11"/>
  <c r="BZ7" i="11"/>
  <c r="CA7" i="11"/>
  <c r="CB7" i="11"/>
  <c r="CC7" i="11"/>
  <c r="CD7" i="11"/>
  <c r="CE7" i="11"/>
  <c r="CF7" i="11"/>
  <c r="CG7" i="11"/>
  <c r="CH7" i="11"/>
  <c r="CI7" i="11"/>
  <c r="CJ7" i="11"/>
  <c r="CL7" i="11"/>
  <c r="CM7" i="11"/>
  <c r="BW8" i="11"/>
  <c r="BX8" i="11"/>
  <c r="BY8" i="11"/>
  <c r="BZ8" i="11"/>
  <c r="CA8" i="11"/>
  <c r="CB8" i="11"/>
  <c r="CC8" i="11"/>
  <c r="CD8" i="11"/>
  <c r="CE8" i="11"/>
  <c r="CF8" i="11"/>
  <c r="CG8" i="11"/>
  <c r="CH8" i="11"/>
  <c r="CI8" i="11"/>
  <c r="CJ8" i="11"/>
  <c r="CL8" i="11"/>
  <c r="CM8" i="11"/>
  <c r="BW9" i="11"/>
  <c r="BX9" i="11"/>
  <c r="BY9" i="11"/>
  <c r="BZ9" i="11"/>
  <c r="CA9" i="11"/>
  <c r="CB9" i="11"/>
  <c r="CC9" i="11"/>
  <c r="CD9" i="11"/>
  <c r="CE9" i="11"/>
  <c r="CF9" i="11"/>
  <c r="CG9" i="11"/>
  <c r="CH9" i="11"/>
  <c r="CI9" i="11"/>
  <c r="CJ9" i="11"/>
  <c r="CL9" i="11"/>
  <c r="CM9" i="11"/>
  <c r="BW10" i="11"/>
  <c r="BX10" i="11"/>
  <c r="BY10" i="11"/>
  <c r="BZ10" i="11"/>
  <c r="CA10" i="11"/>
  <c r="CB10" i="11"/>
  <c r="CC10" i="11"/>
  <c r="CD10" i="11"/>
  <c r="CE10" i="11"/>
  <c r="CF10" i="11"/>
  <c r="CG10" i="11"/>
  <c r="CH10" i="11"/>
  <c r="CI10" i="11"/>
  <c r="CJ10" i="11"/>
  <c r="CL10" i="11"/>
  <c r="CM10" i="11"/>
  <c r="BW11" i="11"/>
  <c r="BU11" i="11" s="1"/>
  <c r="BX11" i="11"/>
  <c r="BY11" i="11"/>
  <c r="BZ11" i="11"/>
  <c r="CA11" i="11"/>
  <c r="CB11" i="11"/>
  <c r="CC11" i="11"/>
  <c r="CD11" i="11"/>
  <c r="CE11" i="11"/>
  <c r="CF11" i="11"/>
  <c r="CG11" i="11"/>
  <c r="CH11" i="11"/>
  <c r="CI11" i="11"/>
  <c r="CJ11" i="11"/>
  <c r="CL11" i="11"/>
  <c r="CM11" i="11"/>
  <c r="BW12" i="11"/>
  <c r="BX12" i="11"/>
  <c r="BY12" i="11"/>
  <c r="BZ12" i="11"/>
  <c r="CA12" i="11"/>
  <c r="CB12" i="11"/>
  <c r="CC12" i="11"/>
  <c r="CD12" i="11"/>
  <c r="CE12" i="11"/>
  <c r="CF12" i="11"/>
  <c r="CG12" i="11"/>
  <c r="CH12" i="11"/>
  <c r="CI12" i="11"/>
  <c r="CJ12" i="11"/>
  <c r="CL12" i="11"/>
  <c r="CM12" i="11"/>
  <c r="BW13" i="11"/>
  <c r="BX13" i="11"/>
  <c r="BY13" i="11"/>
  <c r="BZ13" i="11"/>
  <c r="CA13" i="11"/>
  <c r="CB13" i="11"/>
  <c r="CC13" i="11"/>
  <c r="CD13" i="11"/>
  <c r="CE13" i="11"/>
  <c r="CF13" i="11"/>
  <c r="CG13" i="11"/>
  <c r="CH13" i="11"/>
  <c r="CI13" i="11"/>
  <c r="CJ13" i="11"/>
  <c r="CL13" i="11"/>
  <c r="CM13" i="11"/>
  <c r="BW14" i="11"/>
  <c r="BU14" i="11" s="1"/>
  <c r="BX14" i="11"/>
  <c r="BY14" i="11"/>
  <c r="BZ14" i="11"/>
  <c r="CA14" i="11"/>
  <c r="CB14" i="11"/>
  <c r="CC14" i="11"/>
  <c r="CD14" i="11"/>
  <c r="CE14" i="11"/>
  <c r="CF14" i="11"/>
  <c r="CG14" i="11"/>
  <c r="CH14" i="11"/>
  <c r="CI14" i="11"/>
  <c r="CJ14" i="11"/>
  <c r="CL14" i="11"/>
  <c r="CM14" i="11"/>
  <c r="BW15" i="11"/>
  <c r="BX15" i="11"/>
  <c r="BY15" i="11"/>
  <c r="BZ15" i="11"/>
  <c r="CA15" i="11"/>
  <c r="CB15" i="11"/>
  <c r="CC15" i="11"/>
  <c r="CD15" i="11"/>
  <c r="CE15" i="11"/>
  <c r="CF15" i="11"/>
  <c r="CG15" i="11"/>
  <c r="CH15" i="11"/>
  <c r="CI15" i="11"/>
  <c r="CJ15" i="11"/>
  <c r="CL15" i="11"/>
  <c r="CM15" i="11"/>
  <c r="BW16" i="11"/>
  <c r="BX16" i="11"/>
  <c r="BY16" i="11"/>
  <c r="BZ16" i="11"/>
  <c r="CA16" i="11"/>
  <c r="CB16" i="11"/>
  <c r="CC16" i="11"/>
  <c r="CD16" i="11"/>
  <c r="CE16" i="11"/>
  <c r="CF16" i="11"/>
  <c r="CG16" i="11"/>
  <c r="CH16" i="11"/>
  <c r="CI16" i="11"/>
  <c r="CJ16" i="11"/>
  <c r="CL16" i="11"/>
  <c r="CM16" i="11"/>
  <c r="BW17" i="11"/>
  <c r="BX17" i="11"/>
  <c r="BY17" i="11"/>
  <c r="BZ17" i="11"/>
  <c r="CA17" i="11"/>
  <c r="CB17" i="11"/>
  <c r="CC17" i="11"/>
  <c r="CD17" i="11"/>
  <c r="CE17" i="11"/>
  <c r="CF17" i="11"/>
  <c r="CG17" i="11"/>
  <c r="CH17" i="11"/>
  <c r="CI17" i="11"/>
  <c r="CJ17" i="11"/>
  <c r="CL17" i="11"/>
  <c r="CM17" i="11"/>
  <c r="BW18" i="11"/>
  <c r="BX18" i="11"/>
  <c r="BY18" i="11"/>
  <c r="BZ18" i="11"/>
  <c r="CA18" i="11"/>
  <c r="CB18" i="11"/>
  <c r="CC18" i="11"/>
  <c r="CD18" i="11"/>
  <c r="CE18" i="11"/>
  <c r="CF18" i="11"/>
  <c r="CG18" i="11"/>
  <c r="CH18" i="11"/>
  <c r="CI18" i="11"/>
  <c r="CJ18" i="11"/>
  <c r="CL18" i="11"/>
  <c r="CM18" i="11"/>
  <c r="BW19" i="11"/>
  <c r="BX19" i="11"/>
  <c r="BY19" i="11"/>
  <c r="BZ19" i="11"/>
  <c r="CA19" i="11"/>
  <c r="CB19" i="11"/>
  <c r="CC19" i="11"/>
  <c r="CD19" i="11"/>
  <c r="CE19" i="11"/>
  <c r="CF19" i="11"/>
  <c r="CG19" i="11"/>
  <c r="CH19" i="11"/>
  <c r="CI19" i="11"/>
  <c r="CJ19" i="11"/>
  <c r="CL19" i="11"/>
  <c r="CM19" i="11"/>
  <c r="BW20" i="11"/>
  <c r="BX20" i="11"/>
  <c r="BY20" i="11"/>
  <c r="BZ20" i="11"/>
  <c r="CA20" i="11"/>
  <c r="CB20" i="11"/>
  <c r="CC20" i="11"/>
  <c r="CD20" i="11"/>
  <c r="CE20" i="11"/>
  <c r="CF20" i="11"/>
  <c r="CG20" i="11"/>
  <c r="CH20" i="11"/>
  <c r="CI20" i="11"/>
  <c r="CJ20" i="11"/>
  <c r="CL20" i="11"/>
  <c r="CM20" i="11"/>
  <c r="BW21" i="11"/>
  <c r="BX21" i="11"/>
  <c r="BY21" i="11"/>
  <c r="BZ21" i="11"/>
  <c r="CA21" i="11"/>
  <c r="CB21" i="11"/>
  <c r="CC21" i="11"/>
  <c r="CD21" i="11"/>
  <c r="CE21" i="11"/>
  <c r="CF21" i="11"/>
  <c r="CG21" i="11"/>
  <c r="CH21" i="11"/>
  <c r="CI21" i="11"/>
  <c r="CJ21" i="11"/>
  <c r="CL21" i="11"/>
  <c r="CM21" i="11"/>
  <c r="BW22" i="11"/>
  <c r="BX22" i="11"/>
  <c r="BY22" i="11"/>
  <c r="BZ22" i="11"/>
  <c r="CA22" i="11"/>
  <c r="CB22" i="11"/>
  <c r="CC22" i="11"/>
  <c r="CD22" i="11"/>
  <c r="CE22" i="11"/>
  <c r="CF22" i="11"/>
  <c r="CG22" i="11"/>
  <c r="CH22" i="11"/>
  <c r="CI22" i="11"/>
  <c r="CJ22" i="11"/>
  <c r="CL22" i="11"/>
  <c r="CM22" i="11"/>
  <c r="BW23" i="11"/>
  <c r="BU23" i="11" s="1"/>
  <c r="BX23" i="11"/>
  <c r="BY23" i="11"/>
  <c r="BZ23" i="11"/>
  <c r="CA23" i="11"/>
  <c r="CB23" i="11"/>
  <c r="CC23" i="11"/>
  <c r="CD23" i="11"/>
  <c r="CE23" i="11"/>
  <c r="CF23" i="11"/>
  <c r="CG23" i="11"/>
  <c r="CH23" i="11"/>
  <c r="CI23" i="11"/>
  <c r="CJ23" i="11"/>
  <c r="CL23" i="11"/>
  <c r="CM23" i="11"/>
  <c r="BW24" i="11"/>
  <c r="BX24" i="11"/>
  <c r="BY24" i="11"/>
  <c r="BZ24" i="11"/>
  <c r="CA24" i="11"/>
  <c r="CB24" i="11"/>
  <c r="CC24" i="11"/>
  <c r="CD24" i="11"/>
  <c r="CE24" i="11"/>
  <c r="CF24" i="11"/>
  <c r="CG24" i="11"/>
  <c r="CH24" i="11"/>
  <c r="CI24" i="11"/>
  <c r="CJ24" i="11"/>
  <c r="CL24" i="11"/>
  <c r="CM24" i="11"/>
  <c r="BW25" i="11"/>
  <c r="BX25" i="11"/>
  <c r="BY25" i="11"/>
  <c r="BZ25" i="11"/>
  <c r="CA25" i="11"/>
  <c r="CB25" i="11"/>
  <c r="CC25" i="11"/>
  <c r="CD25" i="11"/>
  <c r="CE25" i="11"/>
  <c r="CF25" i="11"/>
  <c r="CG25" i="11"/>
  <c r="CH25" i="11"/>
  <c r="CI25" i="11"/>
  <c r="CJ25" i="11"/>
  <c r="CL25" i="11"/>
  <c r="CM25" i="11"/>
  <c r="BW26" i="11"/>
  <c r="BU26" i="11" s="1"/>
  <c r="BX26" i="11"/>
  <c r="BY26" i="11"/>
  <c r="BZ26" i="11"/>
  <c r="CA26" i="11"/>
  <c r="CB26" i="11"/>
  <c r="CC26" i="11"/>
  <c r="CD26" i="11"/>
  <c r="CE26" i="11"/>
  <c r="CF26" i="11"/>
  <c r="CG26" i="11"/>
  <c r="CH26" i="11"/>
  <c r="CI26" i="11"/>
  <c r="CJ26" i="11"/>
  <c r="CL26" i="11"/>
  <c r="CM26" i="11"/>
  <c r="BW27" i="11"/>
  <c r="BX27" i="11"/>
  <c r="BY27" i="11"/>
  <c r="BZ27" i="11"/>
  <c r="CA27" i="11"/>
  <c r="CB27" i="11"/>
  <c r="CC27" i="11"/>
  <c r="CD27" i="11"/>
  <c r="CE27" i="11"/>
  <c r="CF27" i="11"/>
  <c r="CG27" i="11"/>
  <c r="CH27" i="11"/>
  <c r="CI27" i="11"/>
  <c r="CJ27" i="11"/>
  <c r="CL27" i="11"/>
  <c r="CM27" i="11"/>
  <c r="BW28" i="11"/>
  <c r="BX28" i="11"/>
  <c r="BY28" i="11"/>
  <c r="BZ28" i="11"/>
  <c r="CA28" i="11"/>
  <c r="CB28" i="11"/>
  <c r="CC28" i="11"/>
  <c r="CD28" i="11"/>
  <c r="CE28" i="11"/>
  <c r="CF28" i="11"/>
  <c r="CG28" i="11"/>
  <c r="CH28" i="11"/>
  <c r="CI28" i="11"/>
  <c r="CJ28" i="11"/>
  <c r="CL28" i="11"/>
  <c r="CM28" i="11"/>
  <c r="BW29" i="11"/>
  <c r="BX29" i="11"/>
  <c r="BY29" i="11"/>
  <c r="BZ29" i="11"/>
  <c r="CA29" i="11"/>
  <c r="CB29" i="11"/>
  <c r="CC29" i="11"/>
  <c r="CD29" i="11"/>
  <c r="CE29" i="11"/>
  <c r="CF29" i="11"/>
  <c r="CG29" i="11"/>
  <c r="CH29" i="11"/>
  <c r="CI29" i="11"/>
  <c r="CJ29" i="11"/>
  <c r="CL29" i="11"/>
  <c r="CM29" i="11"/>
  <c r="BW30" i="11"/>
  <c r="BX30" i="11"/>
  <c r="BY30" i="11"/>
  <c r="BZ30" i="11"/>
  <c r="CA30" i="11"/>
  <c r="CB30" i="11"/>
  <c r="CC30" i="11"/>
  <c r="CD30" i="11"/>
  <c r="CE30" i="11"/>
  <c r="CF30" i="11"/>
  <c r="CG30" i="11"/>
  <c r="CH30" i="11"/>
  <c r="CI30" i="11"/>
  <c r="CJ30" i="11"/>
  <c r="CL30" i="11"/>
  <c r="CM30" i="11"/>
  <c r="BW31" i="11"/>
  <c r="BX31" i="11"/>
  <c r="BY31" i="11"/>
  <c r="BZ31" i="11"/>
  <c r="CA31" i="11"/>
  <c r="CB31" i="11"/>
  <c r="CC31" i="11"/>
  <c r="CD31" i="11"/>
  <c r="CE31" i="11"/>
  <c r="CF31" i="11"/>
  <c r="CG31" i="11"/>
  <c r="CH31" i="11"/>
  <c r="CI31" i="11"/>
  <c r="CJ31" i="11"/>
  <c r="CL31" i="11"/>
  <c r="CM31" i="11"/>
  <c r="BW32" i="11"/>
  <c r="BU32" i="11" s="1"/>
  <c r="BX32" i="11"/>
  <c r="BY32" i="11"/>
  <c r="BZ32" i="11"/>
  <c r="CA32" i="11"/>
  <c r="CB32" i="11"/>
  <c r="CC32" i="11"/>
  <c r="CD32" i="11"/>
  <c r="CE32" i="11"/>
  <c r="CF32" i="11"/>
  <c r="CG32" i="11"/>
  <c r="CH32" i="11"/>
  <c r="CI32" i="11"/>
  <c r="CJ32" i="11"/>
  <c r="CL32" i="11"/>
  <c r="CM32" i="11"/>
  <c r="BW33" i="11"/>
  <c r="BX33" i="11"/>
  <c r="BY33" i="11"/>
  <c r="BZ33" i="11"/>
  <c r="CA33" i="11"/>
  <c r="CB33" i="11"/>
  <c r="CC33" i="11"/>
  <c r="CD33" i="11"/>
  <c r="CE33" i="11"/>
  <c r="CF33" i="11"/>
  <c r="CG33" i="11"/>
  <c r="CH33" i="11"/>
  <c r="CI33" i="11"/>
  <c r="CJ33" i="11"/>
  <c r="CL33" i="11"/>
  <c r="CM33" i="11"/>
  <c r="BW34" i="11"/>
  <c r="BX34" i="11"/>
  <c r="BY34" i="11"/>
  <c r="BZ34" i="11"/>
  <c r="CA34" i="11"/>
  <c r="CB34" i="11"/>
  <c r="CC34" i="11"/>
  <c r="CD34" i="11"/>
  <c r="CE34" i="11"/>
  <c r="CF34" i="11"/>
  <c r="CG34" i="11"/>
  <c r="CH34" i="11"/>
  <c r="CI34" i="11"/>
  <c r="CJ34" i="11"/>
  <c r="CL34" i="11"/>
  <c r="CM34" i="11"/>
  <c r="BW35" i="11"/>
  <c r="BX35" i="11"/>
  <c r="BY35" i="11"/>
  <c r="BZ35" i="11"/>
  <c r="CA35" i="11"/>
  <c r="CB35" i="11"/>
  <c r="CC35" i="11"/>
  <c r="CD35" i="11"/>
  <c r="CE35" i="11"/>
  <c r="CF35" i="11"/>
  <c r="CG35" i="11"/>
  <c r="CH35" i="11"/>
  <c r="CI35" i="11"/>
  <c r="CJ35" i="11"/>
  <c r="CL35" i="11"/>
  <c r="CM35" i="11"/>
  <c r="BW36" i="11"/>
  <c r="BX36" i="11"/>
  <c r="BY36" i="11"/>
  <c r="BZ36" i="11"/>
  <c r="CA36" i="11"/>
  <c r="CB36" i="11"/>
  <c r="CC36" i="11"/>
  <c r="CD36" i="11"/>
  <c r="CE36" i="11"/>
  <c r="CF36" i="11"/>
  <c r="CG36" i="11"/>
  <c r="CH36" i="11"/>
  <c r="CI36" i="11"/>
  <c r="CJ36" i="11"/>
  <c r="CL36" i="11"/>
  <c r="CM36" i="11"/>
  <c r="BW37" i="11"/>
  <c r="BU37" i="11" s="1"/>
  <c r="BX37" i="11"/>
  <c r="BY37" i="11"/>
  <c r="BZ37" i="11"/>
  <c r="CA37" i="11"/>
  <c r="CB37" i="11"/>
  <c r="CC37" i="11"/>
  <c r="CD37" i="11"/>
  <c r="CE37" i="11"/>
  <c r="CF37" i="11"/>
  <c r="CG37" i="11"/>
  <c r="CH37" i="11"/>
  <c r="CI37" i="11"/>
  <c r="CJ37" i="11"/>
  <c r="CL37" i="11"/>
  <c r="CM37" i="11"/>
  <c r="BW38" i="11"/>
  <c r="BX38" i="11"/>
  <c r="BY38" i="11"/>
  <c r="BZ38" i="11"/>
  <c r="CA38" i="11"/>
  <c r="CB38" i="11"/>
  <c r="CC38" i="11"/>
  <c r="CD38" i="11"/>
  <c r="CE38" i="11"/>
  <c r="CF38" i="11"/>
  <c r="CG38" i="11"/>
  <c r="CH38" i="11"/>
  <c r="CI38" i="11"/>
  <c r="CJ38" i="11"/>
  <c r="CL38" i="11"/>
  <c r="CM38" i="11"/>
  <c r="BW39" i="11"/>
  <c r="BX39" i="11"/>
  <c r="BY39" i="11"/>
  <c r="BZ39" i="11"/>
  <c r="CA39" i="11"/>
  <c r="CB39" i="11"/>
  <c r="CC39" i="11"/>
  <c r="CD39" i="11"/>
  <c r="CE39" i="11"/>
  <c r="CF39" i="11"/>
  <c r="CG39" i="11"/>
  <c r="CH39" i="11"/>
  <c r="CI39" i="11"/>
  <c r="CJ39" i="11"/>
  <c r="CL39" i="11"/>
  <c r="CM39" i="11"/>
  <c r="BW40" i="11"/>
  <c r="BX40" i="11"/>
  <c r="BY40" i="11"/>
  <c r="BZ40" i="11"/>
  <c r="CA40" i="11"/>
  <c r="CB40" i="11"/>
  <c r="CC40" i="11"/>
  <c r="CD40" i="11"/>
  <c r="CE40" i="11"/>
  <c r="CF40" i="11"/>
  <c r="CG40" i="11"/>
  <c r="CH40" i="11"/>
  <c r="CI40" i="11"/>
  <c r="CJ40" i="11"/>
  <c r="CL40" i="11"/>
  <c r="CM40" i="11"/>
  <c r="BW41" i="11"/>
  <c r="BX41" i="11"/>
  <c r="BY41" i="11"/>
  <c r="BZ41" i="11"/>
  <c r="CA41" i="11"/>
  <c r="CB41" i="11"/>
  <c r="CC41" i="11"/>
  <c r="CD41" i="11"/>
  <c r="CE41" i="11"/>
  <c r="CF41" i="11"/>
  <c r="CG41" i="11"/>
  <c r="CH41" i="11"/>
  <c r="CI41" i="11"/>
  <c r="CJ41" i="11"/>
  <c r="CL41" i="11"/>
  <c r="CM41" i="11"/>
  <c r="BW42" i="11"/>
  <c r="BX42" i="11"/>
  <c r="BY42" i="11"/>
  <c r="BZ42" i="11"/>
  <c r="CA42" i="11"/>
  <c r="CB42" i="11"/>
  <c r="CC42" i="11"/>
  <c r="CD42" i="11"/>
  <c r="CE42" i="11"/>
  <c r="CF42" i="11"/>
  <c r="CG42" i="11"/>
  <c r="CH42" i="11"/>
  <c r="CI42" i="11"/>
  <c r="CJ42" i="11"/>
  <c r="CL42" i="11"/>
  <c r="CM42" i="11"/>
  <c r="BW43" i="11"/>
  <c r="BX43" i="11"/>
  <c r="BY43" i="11"/>
  <c r="BZ43" i="11"/>
  <c r="CA43" i="11"/>
  <c r="CB43" i="11"/>
  <c r="CC43" i="11"/>
  <c r="CD43" i="11"/>
  <c r="CE43" i="11"/>
  <c r="CF43" i="11"/>
  <c r="CG43" i="11"/>
  <c r="CH43" i="11"/>
  <c r="CI43" i="11"/>
  <c r="CJ43" i="11"/>
  <c r="CL43" i="11"/>
  <c r="CM43" i="11"/>
  <c r="BW44" i="11"/>
  <c r="BX44" i="11"/>
  <c r="BY44" i="11"/>
  <c r="BZ44" i="11"/>
  <c r="CA44" i="11"/>
  <c r="CB44" i="11"/>
  <c r="CC44" i="11"/>
  <c r="CD44" i="11"/>
  <c r="CE44" i="11"/>
  <c r="CF44" i="11"/>
  <c r="CG44" i="11"/>
  <c r="CH44" i="11"/>
  <c r="CI44" i="11"/>
  <c r="CJ44" i="11"/>
  <c r="CL44" i="11"/>
  <c r="CM44" i="11"/>
  <c r="BW45" i="11"/>
  <c r="BX45" i="11"/>
  <c r="BY45" i="11"/>
  <c r="BZ45" i="11"/>
  <c r="CA45" i="11"/>
  <c r="CB45" i="11"/>
  <c r="CC45" i="11"/>
  <c r="CD45" i="11"/>
  <c r="CE45" i="11"/>
  <c r="CF45" i="11"/>
  <c r="CG45" i="11"/>
  <c r="CH45" i="11"/>
  <c r="CI45" i="11"/>
  <c r="CJ45" i="11"/>
  <c r="CL45" i="11"/>
  <c r="CM45" i="11"/>
  <c r="BW46" i="11"/>
  <c r="BX46" i="11"/>
  <c r="BY46" i="11"/>
  <c r="BZ46" i="11"/>
  <c r="CA46" i="11"/>
  <c r="CB46" i="11"/>
  <c r="CC46" i="11"/>
  <c r="CD46" i="11"/>
  <c r="CE46" i="11"/>
  <c r="CF46" i="11"/>
  <c r="CG46" i="11"/>
  <c r="CH46" i="11"/>
  <c r="CI46" i="11"/>
  <c r="CJ46" i="11"/>
  <c r="CL46" i="11"/>
  <c r="CM46" i="11"/>
  <c r="BW47" i="11"/>
  <c r="BX47" i="11"/>
  <c r="BY47" i="11"/>
  <c r="BZ47" i="11"/>
  <c r="CA47" i="11"/>
  <c r="CB47" i="11"/>
  <c r="CC47" i="11"/>
  <c r="CD47" i="11"/>
  <c r="CE47" i="11"/>
  <c r="CF47" i="11"/>
  <c r="CG47" i="11"/>
  <c r="CH47" i="11"/>
  <c r="CI47" i="11"/>
  <c r="CJ47" i="11"/>
  <c r="CL47" i="11"/>
  <c r="CM47" i="11"/>
  <c r="BW48" i="11"/>
  <c r="BX48" i="11"/>
  <c r="BY48" i="11"/>
  <c r="BZ48" i="11"/>
  <c r="CA48" i="11"/>
  <c r="CB48" i="11"/>
  <c r="CC48" i="11"/>
  <c r="CD48" i="11"/>
  <c r="CE48" i="11"/>
  <c r="CF48" i="11"/>
  <c r="CG48" i="11"/>
  <c r="CH48" i="11"/>
  <c r="CI48" i="11"/>
  <c r="CJ48" i="11"/>
  <c r="CL48" i="11"/>
  <c r="CM48" i="11"/>
  <c r="BW49" i="11"/>
  <c r="BX49" i="11"/>
  <c r="BY49" i="11"/>
  <c r="BZ49" i="11"/>
  <c r="CA49" i="11"/>
  <c r="CB49" i="11"/>
  <c r="CC49" i="11"/>
  <c r="CD49" i="11"/>
  <c r="CE49" i="11"/>
  <c r="CF49" i="11"/>
  <c r="CG49" i="11"/>
  <c r="CH49" i="11"/>
  <c r="CI49" i="11"/>
  <c r="CJ49" i="11"/>
  <c r="CL49" i="11"/>
  <c r="CM49" i="11"/>
  <c r="BW50" i="11"/>
  <c r="BU50" i="11" s="1"/>
  <c r="BX50" i="11"/>
  <c r="BY50" i="11"/>
  <c r="BZ50" i="11"/>
  <c r="CA50" i="11"/>
  <c r="CB50" i="11"/>
  <c r="CC50" i="11"/>
  <c r="CD50" i="11"/>
  <c r="CE50" i="11"/>
  <c r="CF50" i="11"/>
  <c r="CG50" i="11"/>
  <c r="CH50" i="11"/>
  <c r="CI50" i="11"/>
  <c r="CJ50" i="11"/>
  <c r="CL50" i="11"/>
  <c r="CM50" i="11"/>
  <c r="BW51" i="11"/>
  <c r="BX51" i="11"/>
  <c r="BY51" i="11"/>
  <c r="BZ51" i="11"/>
  <c r="CA51" i="11"/>
  <c r="CB51" i="11"/>
  <c r="CC51" i="11"/>
  <c r="CD51" i="11"/>
  <c r="CE51" i="11"/>
  <c r="CF51" i="11"/>
  <c r="CG51" i="11"/>
  <c r="CH51" i="11"/>
  <c r="CI51" i="11"/>
  <c r="CJ51" i="11"/>
  <c r="CL51" i="11"/>
  <c r="CM51" i="11"/>
  <c r="BW52" i="11"/>
  <c r="BX52" i="11"/>
  <c r="BY52" i="11"/>
  <c r="BZ52" i="11"/>
  <c r="CA52" i="11"/>
  <c r="CB52" i="11"/>
  <c r="CC52" i="11"/>
  <c r="CD52" i="11"/>
  <c r="CE52" i="11"/>
  <c r="CF52" i="11"/>
  <c r="CG52" i="11"/>
  <c r="CH52" i="11"/>
  <c r="CI52" i="11"/>
  <c r="CJ52" i="11"/>
  <c r="CL52" i="11"/>
  <c r="CM52" i="11"/>
  <c r="BW53" i="11"/>
  <c r="BX53" i="11"/>
  <c r="BY53" i="11"/>
  <c r="BZ53" i="11"/>
  <c r="CA53" i="11"/>
  <c r="CB53" i="11"/>
  <c r="CC53" i="11"/>
  <c r="CD53" i="11"/>
  <c r="CE53" i="11"/>
  <c r="CF53" i="11"/>
  <c r="CG53" i="11"/>
  <c r="CH53" i="11"/>
  <c r="CI53" i="11"/>
  <c r="CJ53" i="11"/>
  <c r="CL53" i="11"/>
  <c r="CM53" i="11"/>
  <c r="BW54" i="11"/>
  <c r="BX54" i="11"/>
  <c r="BY54" i="11"/>
  <c r="BZ54" i="11"/>
  <c r="CA54" i="11"/>
  <c r="CB54" i="11"/>
  <c r="CC54" i="11"/>
  <c r="CD54" i="11"/>
  <c r="CE54" i="11"/>
  <c r="CF54" i="11"/>
  <c r="CG54" i="11"/>
  <c r="CH54" i="11"/>
  <c r="CI54" i="11"/>
  <c r="CJ54" i="11"/>
  <c r="CL54" i="11"/>
  <c r="CM54" i="11"/>
  <c r="BW55" i="11"/>
  <c r="BX55" i="11"/>
  <c r="BY55" i="11"/>
  <c r="BZ55" i="11"/>
  <c r="CA55" i="11"/>
  <c r="CB55" i="11"/>
  <c r="CC55" i="11"/>
  <c r="CD55" i="11"/>
  <c r="CE55" i="11"/>
  <c r="CF55" i="11"/>
  <c r="CG55" i="11"/>
  <c r="CH55" i="11"/>
  <c r="CI55" i="11"/>
  <c r="CJ55" i="11"/>
  <c r="CL55" i="11"/>
  <c r="CM55" i="11"/>
  <c r="BW56" i="11"/>
  <c r="BX56" i="11"/>
  <c r="BY56" i="11"/>
  <c r="BZ56" i="11"/>
  <c r="CA56" i="11"/>
  <c r="CB56" i="11"/>
  <c r="CC56" i="11"/>
  <c r="CD56" i="11"/>
  <c r="CE56" i="11"/>
  <c r="CF56" i="11"/>
  <c r="CG56" i="11"/>
  <c r="CH56" i="11"/>
  <c r="CI56" i="11"/>
  <c r="CJ56" i="11"/>
  <c r="CL56" i="11"/>
  <c r="CM56" i="11"/>
  <c r="BW57" i="11"/>
  <c r="BX57" i="11"/>
  <c r="BY57" i="11"/>
  <c r="BZ57" i="11"/>
  <c r="CA57" i="11"/>
  <c r="CB57" i="11"/>
  <c r="CC57" i="11"/>
  <c r="CD57" i="11"/>
  <c r="CE57" i="11"/>
  <c r="CF57" i="11"/>
  <c r="CG57" i="11"/>
  <c r="CH57" i="11"/>
  <c r="CI57" i="11"/>
  <c r="CJ57" i="11"/>
  <c r="CL57" i="11"/>
  <c r="CM57" i="11"/>
  <c r="BW58" i="11"/>
  <c r="BU58" i="11" s="1"/>
  <c r="BX58" i="11"/>
  <c r="BY58" i="11"/>
  <c r="BZ58" i="11"/>
  <c r="CA58" i="11"/>
  <c r="CB58" i="11"/>
  <c r="CC58" i="11"/>
  <c r="CD58" i="11"/>
  <c r="CE58" i="11"/>
  <c r="CF58" i="11"/>
  <c r="CG58" i="11"/>
  <c r="CH58" i="11"/>
  <c r="CI58" i="11"/>
  <c r="CJ58" i="11"/>
  <c r="CL58" i="11"/>
  <c r="CM58" i="11"/>
  <c r="BW59" i="11"/>
  <c r="BX59" i="11"/>
  <c r="BY59" i="11"/>
  <c r="BZ59" i="11"/>
  <c r="CA59" i="11"/>
  <c r="CB59" i="11"/>
  <c r="CC59" i="11"/>
  <c r="CD59" i="11"/>
  <c r="CE59" i="11"/>
  <c r="CF59" i="11"/>
  <c r="CG59" i="11"/>
  <c r="CH59" i="11"/>
  <c r="CI59" i="11"/>
  <c r="CJ59" i="11"/>
  <c r="CL59" i="11"/>
  <c r="CM59" i="11"/>
  <c r="BW60" i="11"/>
  <c r="BX60" i="11"/>
  <c r="BY60" i="11"/>
  <c r="BZ60" i="11"/>
  <c r="CA60" i="11"/>
  <c r="CB60" i="11"/>
  <c r="CC60" i="11"/>
  <c r="CD60" i="11"/>
  <c r="CE60" i="11"/>
  <c r="CF60" i="11"/>
  <c r="CG60" i="11"/>
  <c r="CH60" i="11"/>
  <c r="CI60" i="11"/>
  <c r="CJ60" i="11"/>
  <c r="CL60" i="11"/>
  <c r="CM60" i="11"/>
  <c r="BW61" i="11"/>
  <c r="BX61" i="11"/>
  <c r="BY61" i="11"/>
  <c r="BZ61" i="11"/>
  <c r="CA61" i="11"/>
  <c r="CB61" i="11"/>
  <c r="CC61" i="11"/>
  <c r="CD61" i="11"/>
  <c r="CE61" i="11"/>
  <c r="CF61" i="11"/>
  <c r="CG61" i="11"/>
  <c r="CH61" i="11"/>
  <c r="CI61" i="11"/>
  <c r="CJ61" i="11"/>
  <c r="CL61" i="11"/>
  <c r="CM61" i="11"/>
  <c r="BW62" i="11"/>
  <c r="BU62" i="11" s="1"/>
  <c r="BX62" i="11"/>
  <c r="BY62" i="11"/>
  <c r="BZ62" i="11"/>
  <c r="CA62" i="11"/>
  <c r="CB62" i="11"/>
  <c r="CC62" i="11"/>
  <c r="CD62" i="11"/>
  <c r="CE62" i="11"/>
  <c r="CF62" i="11"/>
  <c r="CG62" i="11"/>
  <c r="CH62" i="11"/>
  <c r="CI62" i="11"/>
  <c r="CJ62" i="11"/>
  <c r="CL62" i="11"/>
  <c r="CM62" i="11"/>
  <c r="BW63" i="11"/>
  <c r="BX63" i="11"/>
  <c r="BY63" i="11"/>
  <c r="BZ63" i="11"/>
  <c r="CA63" i="11"/>
  <c r="CB63" i="11"/>
  <c r="CC63" i="11"/>
  <c r="CD63" i="11"/>
  <c r="CE63" i="11"/>
  <c r="CF63" i="11"/>
  <c r="CG63" i="11"/>
  <c r="CH63" i="11"/>
  <c r="CI63" i="11"/>
  <c r="CJ63" i="11"/>
  <c r="CL63" i="11"/>
  <c r="CM63" i="11"/>
  <c r="BW64" i="11"/>
  <c r="BX64" i="11"/>
  <c r="BY64" i="11"/>
  <c r="BZ64" i="11"/>
  <c r="CA64" i="11"/>
  <c r="CB64" i="11"/>
  <c r="CC64" i="11"/>
  <c r="CD64" i="11"/>
  <c r="CE64" i="11"/>
  <c r="CF64" i="11"/>
  <c r="CG64" i="11"/>
  <c r="CH64" i="11"/>
  <c r="CI64" i="11"/>
  <c r="CJ64" i="11"/>
  <c r="CL64" i="11"/>
  <c r="CM64" i="11"/>
  <c r="BW65" i="11"/>
  <c r="BX65" i="11"/>
  <c r="BY65" i="11"/>
  <c r="BZ65" i="11"/>
  <c r="CA65" i="11"/>
  <c r="CB65" i="11"/>
  <c r="CC65" i="11"/>
  <c r="CD65" i="11"/>
  <c r="CE65" i="11"/>
  <c r="CF65" i="11"/>
  <c r="CG65" i="11"/>
  <c r="CH65" i="11"/>
  <c r="CI65" i="11"/>
  <c r="CJ65" i="11"/>
  <c r="CL65" i="11"/>
  <c r="CM65" i="11"/>
  <c r="CJ3" i="11"/>
  <c r="CI3" i="11"/>
  <c r="CH3" i="11"/>
  <c r="CG3" i="11"/>
  <c r="CF3" i="11"/>
  <c r="CE3" i="11"/>
  <c r="CD3" i="11"/>
  <c r="CC3" i="11"/>
  <c r="CB3" i="11"/>
  <c r="CA3" i="11"/>
  <c r="BZ3" i="11"/>
  <c r="BY3" i="11"/>
  <c r="BX3" i="11"/>
  <c r="BW3" i="11"/>
  <c r="CM3" i="11"/>
  <c r="CL3" i="11"/>
  <c r="BR4" i="11"/>
  <c r="BS4" i="11"/>
  <c r="BT4" i="11"/>
  <c r="BU4" i="11" s="1"/>
  <c r="BR5" i="11"/>
  <c r="BS5" i="11"/>
  <c r="BT5" i="11"/>
  <c r="BR6" i="11"/>
  <c r="BS6" i="11"/>
  <c r="BT6" i="11"/>
  <c r="BR7" i="11"/>
  <c r="BS7" i="11"/>
  <c r="BT7" i="11"/>
  <c r="BR8" i="11"/>
  <c r="BT8" i="11"/>
  <c r="BR9" i="11"/>
  <c r="BS9" i="11"/>
  <c r="BT9" i="11"/>
  <c r="BR10" i="11"/>
  <c r="BS10" i="11"/>
  <c r="BT10" i="11"/>
  <c r="BR11" i="11"/>
  <c r="BS11" i="11"/>
  <c r="BT11" i="11"/>
  <c r="BR12" i="11"/>
  <c r="BS12" i="11"/>
  <c r="BT12" i="11"/>
  <c r="BR13" i="11"/>
  <c r="BS13" i="11"/>
  <c r="BT13" i="11"/>
  <c r="BU13" i="11" s="1"/>
  <c r="BR14" i="11"/>
  <c r="BS14" i="11"/>
  <c r="BT14" i="11"/>
  <c r="BR15" i="11"/>
  <c r="BS15" i="11"/>
  <c r="BT15" i="11"/>
  <c r="BR16" i="11"/>
  <c r="BT16" i="11"/>
  <c r="BU16" i="11" s="1"/>
  <c r="BT17" i="11"/>
  <c r="BR18" i="11"/>
  <c r="BS18" i="11"/>
  <c r="BT18" i="11"/>
  <c r="BR19" i="11"/>
  <c r="BS19" i="11"/>
  <c r="BT19" i="11"/>
  <c r="BR20" i="11"/>
  <c r="BS20" i="11"/>
  <c r="BT20" i="11"/>
  <c r="BR21" i="11"/>
  <c r="BS21" i="11"/>
  <c r="BT21" i="11"/>
  <c r="BR22" i="11"/>
  <c r="BS22" i="11"/>
  <c r="BT22" i="11"/>
  <c r="BR23" i="11"/>
  <c r="BS23" i="11"/>
  <c r="BT23" i="11"/>
  <c r="BR24" i="11"/>
  <c r="BS24" i="11"/>
  <c r="BT24" i="11"/>
  <c r="BR25" i="11"/>
  <c r="BS25" i="11"/>
  <c r="BT25" i="11"/>
  <c r="BR26" i="11"/>
  <c r="BT26" i="11"/>
  <c r="BR27" i="11"/>
  <c r="BS27" i="11"/>
  <c r="BT27" i="11"/>
  <c r="BR28" i="11"/>
  <c r="BS28" i="11"/>
  <c r="BT28" i="11"/>
  <c r="BR29" i="11"/>
  <c r="BT29" i="11"/>
  <c r="BR30" i="11"/>
  <c r="BT30" i="11"/>
  <c r="BT31" i="11"/>
  <c r="BR32" i="11"/>
  <c r="BT32" i="11"/>
  <c r="BR33" i="11"/>
  <c r="BS33" i="11"/>
  <c r="BT33" i="11"/>
  <c r="BR34" i="11"/>
  <c r="BS34" i="11"/>
  <c r="BT34" i="11"/>
  <c r="BR35" i="11"/>
  <c r="BS35" i="11"/>
  <c r="BT35" i="11"/>
  <c r="BR36" i="11"/>
  <c r="BT36" i="11"/>
  <c r="BR37" i="11"/>
  <c r="BS37" i="11"/>
  <c r="BT37" i="11"/>
  <c r="BR38" i="11"/>
  <c r="BS38" i="11"/>
  <c r="BT38" i="11"/>
  <c r="BR39" i="11"/>
  <c r="BS39" i="11"/>
  <c r="BT39" i="11"/>
  <c r="BR40" i="11"/>
  <c r="BS40" i="11"/>
  <c r="BT40" i="11"/>
  <c r="BU40" i="11" s="1"/>
  <c r="BR41" i="11"/>
  <c r="BS41" i="11"/>
  <c r="BT41" i="11"/>
  <c r="BR42" i="11"/>
  <c r="BS42" i="11"/>
  <c r="BT42" i="11"/>
  <c r="BR43" i="11"/>
  <c r="BS43" i="11"/>
  <c r="BT43" i="11"/>
  <c r="BR44" i="11"/>
  <c r="BS44" i="11"/>
  <c r="BT44" i="11"/>
  <c r="BR45" i="11"/>
  <c r="BS45" i="11"/>
  <c r="BT45" i="11"/>
  <c r="BR46" i="11"/>
  <c r="BS46" i="11"/>
  <c r="BT46" i="11"/>
  <c r="BR47" i="11"/>
  <c r="BS47" i="11"/>
  <c r="BT47" i="11"/>
  <c r="BR48" i="11"/>
  <c r="BS48" i="11"/>
  <c r="BT48" i="11"/>
  <c r="BR49" i="11"/>
  <c r="BS49" i="11"/>
  <c r="BT49" i="11"/>
  <c r="BU49" i="11" s="1"/>
  <c r="BR50" i="11"/>
  <c r="BS50" i="11"/>
  <c r="BT50" i="11"/>
  <c r="BR51" i="11"/>
  <c r="BS51" i="11"/>
  <c r="BT51" i="11"/>
  <c r="BR52" i="11"/>
  <c r="BT52" i="11"/>
  <c r="BR53" i="11"/>
  <c r="BS53" i="11"/>
  <c r="BT53" i="11"/>
  <c r="BR54" i="11"/>
  <c r="BS54" i="11"/>
  <c r="BT54" i="11"/>
  <c r="BR55" i="11"/>
  <c r="BS55" i="11"/>
  <c r="BT55" i="11"/>
  <c r="BR56" i="11"/>
  <c r="BS56" i="11"/>
  <c r="BT56" i="11"/>
  <c r="BR57" i="11"/>
  <c r="BS57" i="11"/>
  <c r="BT57" i="11"/>
  <c r="BR58" i="11"/>
  <c r="BS58" i="11"/>
  <c r="BT58" i="11"/>
  <c r="BR59" i="11"/>
  <c r="BS59" i="11"/>
  <c r="BT59" i="11"/>
  <c r="BR60" i="11"/>
  <c r="BS60" i="11"/>
  <c r="BT60" i="11"/>
  <c r="BR61" i="11"/>
  <c r="BS61" i="11"/>
  <c r="BT61" i="11"/>
  <c r="BU61" i="11" s="1"/>
  <c r="BR62" i="11"/>
  <c r="BT62" i="11"/>
  <c r="BR63" i="11"/>
  <c r="BT63" i="11"/>
  <c r="BR64" i="11"/>
  <c r="BS64" i="11"/>
  <c r="BT64" i="11"/>
  <c r="BR65" i="11"/>
  <c r="BS65" i="11"/>
  <c r="BT65" i="11"/>
  <c r="BT3" i="11"/>
  <c r="BS3" i="11"/>
  <c r="BR3" i="11"/>
  <c r="EX3" i="2" a="1"/>
  <c r="DG5" i="2"/>
  <c r="CN4" i="2"/>
  <c r="CN5" i="2"/>
  <c r="CN6" i="2"/>
  <c r="CN7" i="2"/>
  <c r="CN8" i="2"/>
  <c r="CN9" i="2"/>
  <c r="CO9" i="2" s="1"/>
  <c r="CN10" i="2"/>
  <c r="CO10" i="2" s="1"/>
  <c r="CN11" i="2"/>
  <c r="CN12" i="2"/>
  <c r="CN13" i="2"/>
  <c r="CN14" i="2"/>
  <c r="CN15" i="2"/>
  <c r="CN16" i="2"/>
  <c r="CN17" i="2"/>
  <c r="CN18" i="2"/>
  <c r="CN19" i="2"/>
  <c r="CN20" i="2"/>
  <c r="CN21" i="2"/>
  <c r="CN22" i="2"/>
  <c r="CO22" i="2" s="1"/>
  <c r="CN23" i="2"/>
  <c r="CN24" i="2"/>
  <c r="CN25" i="2"/>
  <c r="CN26" i="2"/>
  <c r="CN27" i="2"/>
  <c r="CN28" i="2"/>
  <c r="CN29" i="2"/>
  <c r="CN30" i="2"/>
  <c r="CN31" i="2"/>
  <c r="CN32" i="2"/>
  <c r="CN33" i="2"/>
  <c r="CO33" i="2" s="1"/>
  <c r="CN34" i="2"/>
  <c r="CO34" i="2" s="1"/>
  <c r="CN35" i="2"/>
  <c r="CN36" i="2"/>
  <c r="CN37" i="2"/>
  <c r="CN38" i="2"/>
  <c r="CN39" i="2"/>
  <c r="CN40" i="2"/>
  <c r="CN41" i="2"/>
  <c r="CN42" i="2"/>
  <c r="CN43" i="2"/>
  <c r="CN44" i="2"/>
  <c r="CN45" i="2"/>
  <c r="CN46" i="2"/>
  <c r="CN47" i="2"/>
  <c r="CN48" i="2"/>
  <c r="CN49" i="2"/>
  <c r="CN50" i="2"/>
  <c r="CN51" i="2"/>
  <c r="CN52" i="2"/>
  <c r="CN53" i="2"/>
  <c r="CN54" i="2"/>
  <c r="CN55" i="2"/>
  <c r="CN56" i="2"/>
  <c r="CN57" i="2"/>
  <c r="CO57" i="2" s="1"/>
  <c r="CN58" i="2"/>
  <c r="CN59" i="2"/>
  <c r="CN60" i="2"/>
  <c r="CN3" i="2"/>
  <c r="CL4" i="2"/>
  <c r="CM4" i="2"/>
  <c r="CL5" i="2"/>
  <c r="CM5" i="2"/>
  <c r="CL6" i="2"/>
  <c r="CM6" i="2"/>
  <c r="CL7" i="2"/>
  <c r="CM7" i="2"/>
  <c r="CL8" i="2"/>
  <c r="CM8" i="2"/>
  <c r="CL9" i="2"/>
  <c r="CM9" i="2"/>
  <c r="CL10" i="2"/>
  <c r="CM10" i="2"/>
  <c r="CL11" i="2"/>
  <c r="CL12" i="2"/>
  <c r="CM12" i="2"/>
  <c r="CL13" i="2"/>
  <c r="CM13" i="2"/>
  <c r="CL14" i="2"/>
  <c r="CM14" i="2"/>
  <c r="CL15" i="2"/>
  <c r="CM15" i="2"/>
  <c r="CL16" i="2"/>
  <c r="CM16" i="2"/>
  <c r="CL17" i="2"/>
  <c r="CM17" i="2"/>
  <c r="CL18" i="2"/>
  <c r="CM18" i="2"/>
  <c r="CL19" i="2"/>
  <c r="CM19" i="2"/>
  <c r="CL20" i="2"/>
  <c r="CM20" i="2"/>
  <c r="CL21" i="2"/>
  <c r="CM21" i="2"/>
  <c r="CL22" i="2"/>
  <c r="CL23" i="2"/>
  <c r="CM23" i="2"/>
  <c r="CL24" i="2"/>
  <c r="CM24" i="2"/>
  <c r="CL25" i="2"/>
  <c r="CM25" i="2"/>
  <c r="CL26" i="2"/>
  <c r="CM26" i="2"/>
  <c r="CL27" i="2"/>
  <c r="CM27" i="2"/>
  <c r="CL28" i="2"/>
  <c r="CM28" i="2"/>
  <c r="CL29" i="2"/>
  <c r="CM29" i="2"/>
  <c r="CL30" i="2"/>
  <c r="CM30" i="2"/>
  <c r="CL31" i="2"/>
  <c r="CM31" i="2"/>
  <c r="CL32" i="2"/>
  <c r="CM32" i="2"/>
  <c r="CL33" i="2"/>
  <c r="CM33" i="2"/>
  <c r="CL34" i="2"/>
  <c r="CM34" i="2"/>
  <c r="CL35" i="2"/>
  <c r="CM35" i="2"/>
  <c r="CL36" i="2"/>
  <c r="CM36" i="2"/>
  <c r="CL37" i="2"/>
  <c r="CM37" i="2"/>
  <c r="CL38" i="2"/>
  <c r="CM38" i="2"/>
  <c r="CL39" i="2"/>
  <c r="CM39" i="2"/>
  <c r="CL40" i="2"/>
  <c r="CM40" i="2"/>
  <c r="CL41" i="2"/>
  <c r="CM41" i="2"/>
  <c r="CL42" i="2"/>
  <c r="CM42" i="2"/>
  <c r="CL43" i="2"/>
  <c r="CM43" i="2"/>
  <c r="CL44" i="2"/>
  <c r="CM44" i="2"/>
  <c r="CL45" i="2"/>
  <c r="CM45" i="2"/>
  <c r="CL46" i="2"/>
  <c r="CM46" i="2"/>
  <c r="CL47" i="2"/>
  <c r="CM47" i="2"/>
  <c r="CL48" i="2"/>
  <c r="CM48" i="2"/>
  <c r="CL49" i="2"/>
  <c r="CM49" i="2"/>
  <c r="CL50" i="2"/>
  <c r="CM50" i="2"/>
  <c r="CL51" i="2"/>
  <c r="CM51" i="2"/>
  <c r="CL52" i="2"/>
  <c r="CM52" i="2"/>
  <c r="CL53" i="2"/>
  <c r="CM53" i="2"/>
  <c r="CL54" i="2"/>
  <c r="CM54" i="2"/>
  <c r="CL55" i="2"/>
  <c r="CM55" i="2"/>
  <c r="CL56" i="2"/>
  <c r="CM56" i="2"/>
  <c r="CL57" i="2"/>
  <c r="CM57" i="2"/>
  <c r="CL58" i="2"/>
  <c r="CM58" i="2"/>
  <c r="CL59" i="2"/>
  <c r="CM59" i="2"/>
  <c r="CL60" i="2"/>
  <c r="CM60" i="2"/>
  <c r="CM3" i="2"/>
  <c r="CL3" i="2"/>
  <c r="DF28" i="2"/>
  <c r="DG28" i="2"/>
  <c r="DF29" i="2"/>
  <c r="DG29" i="2"/>
  <c r="DF30" i="2"/>
  <c r="DG30" i="2"/>
  <c r="DF31" i="2"/>
  <c r="DG31" i="2"/>
  <c r="DF32" i="2"/>
  <c r="DG32" i="2"/>
  <c r="DF33" i="2"/>
  <c r="DG33" i="2"/>
  <c r="DF34" i="2"/>
  <c r="DG34" i="2"/>
  <c r="DF35" i="2"/>
  <c r="DG35" i="2"/>
  <c r="DF36" i="2"/>
  <c r="DG36" i="2"/>
  <c r="DF37" i="2"/>
  <c r="DG37" i="2"/>
  <c r="DF38" i="2"/>
  <c r="DG38" i="2"/>
  <c r="DF39" i="2"/>
  <c r="DG39" i="2"/>
  <c r="DF40" i="2"/>
  <c r="DG40" i="2"/>
  <c r="DF41" i="2"/>
  <c r="DG41" i="2"/>
  <c r="DF42" i="2"/>
  <c r="DG42" i="2"/>
  <c r="DF43" i="2"/>
  <c r="DG43" i="2"/>
  <c r="DF44" i="2"/>
  <c r="DG44" i="2"/>
  <c r="DF45" i="2"/>
  <c r="DG45" i="2"/>
  <c r="DF46" i="2"/>
  <c r="DG46" i="2"/>
  <c r="DF47" i="2"/>
  <c r="DG47" i="2"/>
  <c r="DF48" i="2"/>
  <c r="DG48" i="2"/>
  <c r="DF49" i="2"/>
  <c r="DG49" i="2"/>
  <c r="DF50" i="2"/>
  <c r="DG50" i="2"/>
  <c r="DF51" i="2"/>
  <c r="DG51" i="2"/>
  <c r="DF52" i="2"/>
  <c r="DG52" i="2"/>
  <c r="DF53" i="2"/>
  <c r="DG53" i="2"/>
  <c r="DF54" i="2"/>
  <c r="DG54" i="2"/>
  <c r="DF55" i="2"/>
  <c r="DG55" i="2"/>
  <c r="DF56" i="2"/>
  <c r="DG56" i="2"/>
  <c r="DF57" i="2"/>
  <c r="DG57" i="2"/>
  <c r="DF58" i="2"/>
  <c r="DG58" i="2"/>
  <c r="DF59" i="2"/>
  <c r="DG59" i="2"/>
  <c r="DF60" i="2"/>
  <c r="DG60" i="2"/>
  <c r="DF4" i="2"/>
  <c r="DG4" i="2"/>
  <c r="DF5" i="2"/>
  <c r="DF6" i="2"/>
  <c r="DG6" i="2"/>
  <c r="DF7" i="2"/>
  <c r="DG7" i="2"/>
  <c r="DF8" i="2"/>
  <c r="DG8" i="2"/>
  <c r="DF9" i="2"/>
  <c r="DG9" i="2"/>
  <c r="DF10" i="2"/>
  <c r="DG10" i="2"/>
  <c r="DF11" i="2"/>
  <c r="DG11" i="2"/>
  <c r="DF12" i="2"/>
  <c r="DG12" i="2"/>
  <c r="DF13" i="2"/>
  <c r="DG13" i="2"/>
  <c r="DF14" i="2"/>
  <c r="DG14" i="2"/>
  <c r="DF15" i="2"/>
  <c r="DG15" i="2"/>
  <c r="DF16" i="2"/>
  <c r="DG16" i="2"/>
  <c r="DF17" i="2"/>
  <c r="DG17" i="2"/>
  <c r="DF18" i="2"/>
  <c r="DG18" i="2"/>
  <c r="DF19" i="2"/>
  <c r="DG19" i="2"/>
  <c r="DF20" i="2"/>
  <c r="DG20" i="2"/>
  <c r="DF21" i="2"/>
  <c r="DG21" i="2"/>
  <c r="DF22" i="2"/>
  <c r="DG22" i="2"/>
  <c r="DF23" i="2"/>
  <c r="DG23" i="2"/>
  <c r="DF24" i="2"/>
  <c r="DG24" i="2"/>
  <c r="DF25" i="2"/>
  <c r="DG25" i="2"/>
  <c r="DF26" i="2"/>
  <c r="DG26" i="2"/>
  <c r="DF27" i="2"/>
  <c r="DG27" i="2"/>
  <c r="DG3" i="2"/>
  <c r="DF3" i="2"/>
  <c r="CQ4" i="2"/>
  <c r="CR4" i="2"/>
  <c r="CS4" i="2"/>
  <c r="CT4" i="2"/>
  <c r="CU4" i="2"/>
  <c r="CV4" i="2"/>
  <c r="CW4" i="2"/>
  <c r="CX4" i="2"/>
  <c r="CY4" i="2"/>
  <c r="CZ4" i="2"/>
  <c r="DA4" i="2"/>
  <c r="DB4" i="2"/>
  <c r="DC4" i="2"/>
  <c r="DD4" i="2"/>
  <c r="CQ5" i="2"/>
  <c r="CO5" i="2" s="1"/>
  <c r="CR5" i="2"/>
  <c r="CS5" i="2"/>
  <c r="CT5" i="2"/>
  <c r="CU5" i="2"/>
  <c r="CV5" i="2"/>
  <c r="CW5" i="2"/>
  <c r="CX5" i="2"/>
  <c r="CY5" i="2"/>
  <c r="CZ5" i="2"/>
  <c r="DA5" i="2"/>
  <c r="DB5" i="2"/>
  <c r="DC5" i="2"/>
  <c r="DD5" i="2"/>
  <c r="CQ6" i="2"/>
  <c r="CR6" i="2"/>
  <c r="CS6" i="2"/>
  <c r="CT6" i="2"/>
  <c r="CU6" i="2"/>
  <c r="CV6" i="2"/>
  <c r="CW6" i="2"/>
  <c r="CX6" i="2"/>
  <c r="CY6" i="2"/>
  <c r="CZ6" i="2"/>
  <c r="DA6" i="2"/>
  <c r="DB6" i="2"/>
  <c r="DC6" i="2"/>
  <c r="DD6" i="2"/>
  <c r="CQ7" i="2"/>
  <c r="CR7" i="2"/>
  <c r="CS7" i="2"/>
  <c r="CT7" i="2"/>
  <c r="CU7" i="2"/>
  <c r="CV7" i="2"/>
  <c r="CW7" i="2"/>
  <c r="CX7" i="2"/>
  <c r="CY7" i="2"/>
  <c r="CZ7" i="2"/>
  <c r="DA7" i="2"/>
  <c r="DB7" i="2"/>
  <c r="DC7" i="2"/>
  <c r="DD7" i="2"/>
  <c r="CQ8" i="2"/>
  <c r="CR8" i="2"/>
  <c r="CS8" i="2"/>
  <c r="CT8" i="2"/>
  <c r="CU8" i="2"/>
  <c r="CV8" i="2"/>
  <c r="CW8" i="2"/>
  <c r="CX8" i="2"/>
  <c r="CY8" i="2"/>
  <c r="CZ8" i="2"/>
  <c r="DA8" i="2"/>
  <c r="DB8" i="2"/>
  <c r="DC8" i="2"/>
  <c r="DD8" i="2"/>
  <c r="CQ9" i="2"/>
  <c r="CR9" i="2"/>
  <c r="CS9" i="2"/>
  <c r="CT9" i="2"/>
  <c r="CU9" i="2"/>
  <c r="CV9" i="2"/>
  <c r="CW9" i="2"/>
  <c r="CX9" i="2"/>
  <c r="CY9" i="2"/>
  <c r="CZ9" i="2"/>
  <c r="DA9" i="2"/>
  <c r="DB9" i="2"/>
  <c r="DC9" i="2"/>
  <c r="DD9" i="2"/>
  <c r="CQ10" i="2"/>
  <c r="CR10" i="2"/>
  <c r="CS10" i="2"/>
  <c r="CT10" i="2"/>
  <c r="CU10" i="2"/>
  <c r="CV10" i="2"/>
  <c r="CW10" i="2"/>
  <c r="CX10" i="2"/>
  <c r="CY10" i="2"/>
  <c r="CZ10" i="2"/>
  <c r="DA10" i="2"/>
  <c r="DB10" i="2"/>
  <c r="DC10" i="2"/>
  <c r="DD10" i="2"/>
  <c r="CQ11" i="2"/>
  <c r="CR11" i="2"/>
  <c r="CS11" i="2"/>
  <c r="CT11" i="2"/>
  <c r="CU11" i="2"/>
  <c r="CV11" i="2"/>
  <c r="CW11" i="2"/>
  <c r="CX11" i="2"/>
  <c r="CY11" i="2"/>
  <c r="CZ11" i="2"/>
  <c r="DA11" i="2"/>
  <c r="DB11" i="2"/>
  <c r="DC11" i="2"/>
  <c r="DD11" i="2"/>
  <c r="CQ12" i="2"/>
  <c r="CR12" i="2"/>
  <c r="CS12" i="2"/>
  <c r="CT12" i="2"/>
  <c r="CU12" i="2"/>
  <c r="CV12" i="2"/>
  <c r="CW12" i="2"/>
  <c r="CX12" i="2"/>
  <c r="CY12" i="2"/>
  <c r="CZ12" i="2"/>
  <c r="DA12" i="2"/>
  <c r="DB12" i="2"/>
  <c r="DC12" i="2"/>
  <c r="DD12" i="2"/>
  <c r="CQ13" i="2"/>
  <c r="CO13" i="2" s="1"/>
  <c r="CR13" i="2"/>
  <c r="CS13" i="2"/>
  <c r="CT13" i="2"/>
  <c r="CU13" i="2"/>
  <c r="CV13" i="2"/>
  <c r="CW13" i="2"/>
  <c r="CX13" i="2"/>
  <c r="CY13" i="2"/>
  <c r="CZ13" i="2"/>
  <c r="DA13" i="2"/>
  <c r="DB13" i="2"/>
  <c r="DC13" i="2"/>
  <c r="DD13" i="2"/>
  <c r="CQ14" i="2"/>
  <c r="CR14" i="2"/>
  <c r="CS14" i="2"/>
  <c r="CT14" i="2"/>
  <c r="CU14" i="2"/>
  <c r="CV14" i="2"/>
  <c r="CW14" i="2"/>
  <c r="CX14" i="2"/>
  <c r="CY14" i="2"/>
  <c r="CZ14" i="2"/>
  <c r="DA14" i="2"/>
  <c r="DB14" i="2"/>
  <c r="DC14" i="2"/>
  <c r="DD14" i="2"/>
  <c r="CQ15" i="2"/>
  <c r="CR15" i="2"/>
  <c r="CS15" i="2"/>
  <c r="CT15" i="2"/>
  <c r="CU15" i="2"/>
  <c r="CV15" i="2"/>
  <c r="CW15" i="2"/>
  <c r="CX15" i="2"/>
  <c r="CY15" i="2"/>
  <c r="CZ15" i="2"/>
  <c r="DA15" i="2"/>
  <c r="DB15" i="2"/>
  <c r="DC15" i="2"/>
  <c r="DD15" i="2"/>
  <c r="CQ16" i="2"/>
  <c r="CO16" i="2" s="1"/>
  <c r="CR16" i="2"/>
  <c r="CS16" i="2"/>
  <c r="CT16" i="2"/>
  <c r="CU16" i="2"/>
  <c r="CV16" i="2"/>
  <c r="CW16" i="2"/>
  <c r="CX16" i="2"/>
  <c r="CY16" i="2"/>
  <c r="CZ16" i="2"/>
  <c r="DA16" i="2"/>
  <c r="DB16" i="2"/>
  <c r="DC16" i="2"/>
  <c r="DD16" i="2"/>
  <c r="CQ17" i="2"/>
  <c r="CO17" i="2" s="1"/>
  <c r="CR17" i="2"/>
  <c r="CS17" i="2"/>
  <c r="CT17" i="2"/>
  <c r="CU17" i="2"/>
  <c r="CV17" i="2"/>
  <c r="CW17" i="2"/>
  <c r="CX17" i="2"/>
  <c r="CY17" i="2"/>
  <c r="CZ17" i="2"/>
  <c r="DA17" i="2"/>
  <c r="DB17" i="2"/>
  <c r="DC17" i="2"/>
  <c r="DD17" i="2"/>
  <c r="CQ18" i="2"/>
  <c r="CR18" i="2"/>
  <c r="CS18" i="2"/>
  <c r="CT18" i="2"/>
  <c r="CU18" i="2"/>
  <c r="CV18" i="2"/>
  <c r="CW18" i="2"/>
  <c r="CX18" i="2"/>
  <c r="CY18" i="2"/>
  <c r="CZ18" i="2"/>
  <c r="DA18" i="2"/>
  <c r="DB18" i="2"/>
  <c r="DC18" i="2"/>
  <c r="DD18" i="2"/>
  <c r="CQ19" i="2"/>
  <c r="CR19" i="2"/>
  <c r="CS19" i="2"/>
  <c r="CT19" i="2"/>
  <c r="CU19" i="2"/>
  <c r="CV19" i="2"/>
  <c r="CW19" i="2"/>
  <c r="CX19" i="2"/>
  <c r="CY19" i="2"/>
  <c r="CZ19" i="2"/>
  <c r="DA19" i="2"/>
  <c r="DB19" i="2"/>
  <c r="DC19" i="2"/>
  <c r="DD19" i="2"/>
  <c r="CQ20" i="2"/>
  <c r="CR20" i="2"/>
  <c r="CS20" i="2"/>
  <c r="CT20" i="2"/>
  <c r="CU20" i="2"/>
  <c r="CV20" i="2"/>
  <c r="CW20" i="2"/>
  <c r="CX20" i="2"/>
  <c r="CY20" i="2"/>
  <c r="CZ20" i="2"/>
  <c r="DA20" i="2"/>
  <c r="DB20" i="2"/>
  <c r="DC20" i="2"/>
  <c r="DD20" i="2"/>
  <c r="CQ21" i="2"/>
  <c r="CR21" i="2"/>
  <c r="CS21" i="2"/>
  <c r="CT21" i="2"/>
  <c r="CU21" i="2"/>
  <c r="CV21" i="2"/>
  <c r="CW21" i="2"/>
  <c r="CX21" i="2"/>
  <c r="CY21" i="2"/>
  <c r="CZ21" i="2"/>
  <c r="DA21" i="2"/>
  <c r="DB21" i="2"/>
  <c r="DC21" i="2"/>
  <c r="DD21" i="2"/>
  <c r="CQ22" i="2"/>
  <c r="CR22" i="2"/>
  <c r="CS22" i="2"/>
  <c r="CT22" i="2"/>
  <c r="CU22" i="2"/>
  <c r="CV22" i="2"/>
  <c r="CW22" i="2"/>
  <c r="CX22" i="2"/>
  <c r="CY22" i="2"/>
  <c r="CZ22" i="2"/>
  <c r="DA22" i="2"/>
  <c r="DB22" i="2"/>
  <c r="DC22" i="2"/>
  <c r="DD22" i="2"/>
  <c r="CQ23" i="2"/>
  <c r="CR23" i="2"/>
  <c r="CS23" i="2"/>
  <c r="CT23" i="2"/>
  <c r="CU23" i="2"/>
  <c r="CV23" i="2"/>
  <c r="CW23" i="2"/>
  <c r="CX23" i="2"/>
  <c r="CY23" i="2"/>
  <c r="CZ23" i="2"/>
  <c r="DA23" i="2"/>
  <c r="DB23" i="2"/>
  <c r="DC23" i="2"/>
  <c r="DD23" i="2"/>
  <c r="CQ24" i="2"/>
  <c r="CR24" i="2"/>
  <c r="CS24" i="2"/>
  <c r="CT24" i="2"/>
  <c r="CU24" i="2"/>
  <c r="CV24" i="2"/>
  <c r="CW24" i="2"/>
  <c r="CX24" i="2"/>
  <c r="CY24" i="2"/>
  <c r="CZ24" i="2"/>
  <c r="DA24" i="2"/>
  <c r="DB24" i="2"/>
  <c r="DC24" i="2"/>
  <c r="DD24" i="2"/>
  <c r="CQ25" i="2"/>
  <c r="CO25" i="2" s="1"/>
  <c r="CR25" i="2"/>
  <c r="CS25" i="2"/>
  <c r="CT25" i="2"/>
  <c r="CU25" i="2"/>
  <c r="CV25" i="2"/>
  <c r="CW25" i="2"/>
  <c r="CX25" i="2"/>
  <c r="CY25" i="2"/>
  <c r="CZ25" i="2"/>
  <c r="DA25" i="2"/>
  <c r="DB25" i="2"/>
  <c r="DC25" i="2"/>
  <c r="DD25" i="2"/>
  <c r="CQ26" i="2"/>
  <c r="CR26" i="2"/>
  <c r="CS26" i="2"/>
  <c r="CT26" i="2"/>
  <c r="CU26" i="2"/>
  <c r="CV26" i="2"/>
  <c r="CW26" i="2"/>
  <c r="CX26" i="2"/>
  <c r="CY26" i="2"/>
  <c r="CZ26" i="2"/>
  <c r="DA26" i="2"/>
  <c r="DB26" i="2"/>
  <c r="DC26" i="2"/>
  <c r="DD26" i="2"/>
  <c r="CQ27" i="2"/>
  <c r="CR27" i="2"/>
  <c r="CS27" i="2"/>
  <c r="CT27" i="2"/>
  <c r="CU27" i="2"/>
  <c r="CV27" i="2"/>
  <c r="CW27" i="2"/>
  <c r="CX27" i="2"/>
  <c r="CY27" i="2"/>
  <c r="CZ27" i="2"/>
  <c r="DA27" i="2"/>
  <c r="DB27" i="2"/>
  <c r="DC27" i="2"/>
  <c r="DD27" i="2"/>
  <c r="CQ28" i="2"/>
  <c r="CO28" i="2" s="1"/>
  <c r="CR28" i="2"/>
  <c r="CS28" i="2"/>
  <c r="CT28" i="2"/>
  <c r="CU28" i="2"/>
  <c r="CV28" i="2"/>
  <c r="CW28" i="2"/>
  <c r="CX28" i="2"/>
  <c r="CY28" i="2"/>
  <c r="CZ28" i="2"/>
  <c r="DA28" i="2"/>
  <c r="DB28" i="2"/>
  <c r="DC28" i="2"/>
  <c r="DD28" i="2"/>
  <c r="CQ29" i="2"/>
  <c r="CO29" i="2" s="1"/>
  <c r="CR29" i="2"/>
  <c r="CS29" i="2"/>
  <c r="CT29" i="2"/>
  <c r="CU29" i="2"/>
  <c r="CV29" i="2"/>
  <c r="CW29" i="2"/>
  <c r="CX29" i="2"/>
  <c r="CY29" i="2"/>
  <c r="CZ29" i="2"/>
  <c r="DA29" i="2"/>
  <c r="DB29" i="2"/>
  <c r="DC29" i="2"/>
  <c r="DD29" i="2"/>
  <c r="CQ30" i="2"/>
  <c r="CR30" i="2"/>
  <c r="CS30" i="2"/>
  <c r="CT30" i="2"/>
  <c r="CU30" i="2"/>
  <c r="CV30" i="2"/>
  <c r="CW30" i="2"/>
  <c r="CX30" i="2"/>
  <c r="CY30" i="2"/>
  <c r="CZ30" i="2"/>
  <c r="DA30" i="2"/>
  <c r="DB30" i="2"/>
  <c r="DC30" i="2"/>
  <c r="DD30" i="2"/>
  <c r="CQ31" i="2"/>
  <c r="CR31" i="2"/>
  <c r="CS31" i="2"/>
  <c r="CT31" i="2"/>
  <c r="CU31" i="2"/>
  <c r="CV31" i="2"/>
  <c r="CW31" i="2"/>
  <c r="CX31" i="2"/>
  <c r="CY31" i="2"/>
  <c r="CZ31" i="2"/>
  <c r="DA31" i="2"/>
  <c r="DB31" i="2"/>
  <c r="DC31" i="2"/>
  <c r="DD31" i="2"/>
  <c r="CQ32" i="2"/>
  <c r="CR32" i="2"/>
  <c r="CS32" i="2"/>
  <c r="CT32" i="2"/>
  <c r="CU32" i="2"/>
  <c r="CV32" i="2"/>
  <c r="CW32" i="2"/>
  <c r="CX32" i="2"/>
  <c r="CY32" i="2"/>
  <c r="CZ32" i="2"/>
  <c r="DA32" i="2"/>
  <c r="DB32" i="2"/>
  <c r="DC32" i="2"/>
  <c r="DD32" i="2"/>
  <c r="CQ33" i="2"/>
  <c r="CR33" i="2"/>
  <c r="CS33" i="2"/>
  <c r="CT33" i="2"/>
  <c r="CU33" i="2"/>
  <c r="CV33" i="2"/>
  <c r="CW33" i="2"/>
  <c r="CX33" i="2"/>
  <c r="CY33" i="2"/>
  <c r="CZ33" i="2"/>
  <c r="DA33" i="2"/>
  <c r="DB33" i="2"/>
  <c r="DC33" i="2"/>
  <c r="DD33" i="2"/>
  <c r="CQ34" i="2"/>
  <c r="CR34" i="2"/>
  <c r="CS34" i="2"/>
  <c r="CT34" i="2"/>
  <c r="CU34" i="2"/>
  <c r="CV34" i="2"/>
  <c r="CW34" i="2"/>
  <c r="CX34" i="2"/>
  <c r="CY34" i="2"/>
  <c r="CZ34" i="2"/>
  <c r="DA34" i="2"/>
  <c r="DB34" i="2"/>
  <c r="DC34" i="2"/>
  <c r="DD34" i="2"/>
  <c r="CQ35" i="2"/>
  <c r="CR35" i="2"/>
  <c r="CS35" i="2"/>
  <c r="CT35" i="2"/>
  <c r="CU35" i="2"/>
  <c r="CV35" i="2"/>
  <c r="CW35" i="2"/>
  <c r="CX35" i="2"/>
  <c r="CY35" i="2"/>
  <c r="CZ35" i="2"/>
  <c r="DA35" i="2"/>
  <c r="DB35" i="2"/>
  <c r="DC35" i="2"/>
  <c r="DD35" i="2"/>
  <c r="CQ36" i="2"/>
  <c r="CR36" i="2"/>
  <c r="CS36" i="2"/>
  <c r="CT36" i="2"/>
  <c r="CU36" i="2"/>
  <c r="CV36" i="2"/>
  <c r="CW36" i="2"/>
  <c r="CX36" i="2"/>
  <c r="CY36" i="2"/>
  <c r="CZ36" i="2"/>
  <c r="DA36" i="2"/>
  <c r="DB36" i="2"/>
  <c r="DC36" i="2"/>
  <c r="DD36" i="2"/>
  <c r="CQ37" i="2"/>
  <c r="CO37" i="2" s="1"/>
  <c r="CR37" i="2"/>
  <c r="CS37" i="2"/>
  <c r="CT37" i="2"/>
  <c r="CU37" i="2"/>
  <c r="CV37" i="2"/>
  <c r="CW37" i="2"/>
  <c r="CX37" i="2"/>
  <c r="CY37" i="2"/>
  <c r="CZ37" i="2"/>
  <c r="DA37" i="2"/>
  <c r="DB37" i="2"/>
  <c r="DC37" i="2"/>
  <c r="DD37" i="2"/>
  <c r="CQ38" i="2"/>
  <c r="CR38" i="2"/>
  <c r="CS38" i="2"/>
  <c r="CT38" i="2"/>
  <c r="CU38" i="2"/>
  <c r="CV38" i="2"/>
  <c r="CW38" i="2"/>
  <c r="CX38" i="2"/>
  <c r="CY38" i="2"/>
  <c r="CZ38" i="2"/>
  <c r="DA38" i="2"/>
  <c r="DB38" i="2"/>
  <c r="DC38" i="2"/>
  <c r="DD38" i="2"/>
  <c r="CQ39" i="2"/>
  <c r="CR39" i="2"/>
  <c r="CS39" i="2"/>
  <c r="CT39" i="2"/>
  <c r="CU39" i="2"/>
  <c r="CV39" i="2"/>
  <c r="CW39" i="2"/>
  <c r="CX39" i="2"/>
  <c r="CY39" i="2"/>
  <c r="CZ39" i="2"/>
  <c r="DA39" i="2"/>
  <c r="DB39" i="2"/>
  <c r="DC39" i="2"/>
  <c r="DD39" i="2"/>
  <c r="CQ40" i="2"/>
  <c r="CO40" i="2" s="1"/>
  <c r="CR40" i="2"/>
  <c r="CS40" i="2"/>
  <c r="CT40" i="2"/>
  <c r="CU40" i="2"/>
  <c r="CV40" i="2"/>
  <c r="CW40" i="2"/>
  <c r="CX40" i="2"/>
  <c r="CY40" i="2"/>
  <c r="CZ40" i="2"/>
  <c r="DA40" i="2"/>
  <c r="DB40" i="2"/>
  <c r="DC40" i="2"/>
  <c r="DD40" i="2"/>
  <c r="CQ41" i="2"/>
  <c r="CO41" i="2" s="1"/>
  <c r="CR41" i="2"/>
  <c r="CS41" i="2"/>
  <c r="CT41" i="2"/>
  <c r="CU41" i="2"/>
  <c r="CV41" i="2"/>
  <c r="CW41" i="2"/>
  <c r="CX41" i="2"/>
  <c r="CY41" i="2"/>
  <c r="CZ41" i="2"/>
  <c r="DA41" i="2"/>
  <c r="DB41" i="2"/>
  <c r="DC41" i="2"/>
  <c r="DD41" i="2"/>
  <c r="CQ42" i="2"/>
  <c r="CR42" i="2"/>
  <c r="CS42" i="2"/>
  <c r="CT42" i="2"/>
  <c r="CU42" i="2"/>
  <c r="CV42" i="2"/>
  <c r="CW42" i="2"/>
  <c r="CX42" i="2"/>
  <c r="CY42" i="2"/>
  <c r="CZ42" i="2"/>
  <c r="DA42" i="2"/>
  <c r="DB42" i="2"/>
  <c r="DC42" i="2"/>
  <c r="DD42" i="2"/>
  <c r="CQ43" i="2"/>
  <c r="CR43" i="2"/>
  <c r="CS43" i="2"/>
  <c r="CT43" i="2"/>
  <c r="CU43" i="2"/>
  <c r="CV43" i="2"/>
  <c r="CW43" i="2"/>
  <c r="CX43" i="2"/>
  <c r="CY43" i="2"/>
  <c r="CZ43" i="2"/>
  <c r="DA43" i="2"/>
  <c r="DB43" i="2"/>
  <c r="DC43" i="2"/>
  <c r="DD43" i="2"/>
  <c r="CQ44" i="2"/>
  <c r="CR44" i="2"/>
  <c r="CS44" i="2"/>
  <c r="CT44" i="2"/>
  <c r="CU44" i="2"/>
  <c r="CV44" i="2"/>
  <c r="CW44" i="2"/>
  <c r="CX44" i="2"/>
  <c r="CY44" i="2"/>
  <c r="CZ44" i="2"/>
  <c r="DA44" i="2"/>
  <c r="DB44" i="2"/>
  <c r="DC44" i="2"/>
  <c r="DD44" i="2"/>
  <c r="CQ45" i="2"/>
  <c r="CR45" i="2"/>
  <c r="CS45" i="2"/>
  <c r="CT45" i="2"/>
  <c r="CU45" i="2"/>
  <c r="CV45" i="2"/>
  <c r="CW45" i="2"/>
  <c r="CX45" i="2"/>
  <c r="CY45" i="2"/>
  <c r="CZ45" i="2"/>
  <c r="DA45" i="2"/>
  <c r="DB45" i="2"/>
  <c r="DC45" i="2"/>
  <c r="DD45" i="2"/>
  <c r="CQ46" i="2"/>
  <c r="CR46" i="2"/>
  <c r="CS46" i="2"/>
  <c r="CT46" i="2"/>
  <c r="CU46" i="2"/>
  <c r="CV46" i="2"/>
  <c r="CW46" i="2"/>
  <c r="CX46" i="2"/>
  <c r="CY46" i="2"/>
  <c r="CZ46" i="2"/>
  <c r="DA46" i="2"/>
  <c r="DB46" i="2"/>
  <c r="DC46" i="2"/>
  <c r="DD46" i="2"/>
  <c r="CQ47" i="2"/>
  <c r="CR47" i="2"/>
  <c r="CS47" i="2"/>
  <c r="CT47" i="2"/>
  <c r="CU47" i="2"/>
  <c r="CV47" i="2"/>
  <c r="CW47" i="2"/>
  <c r="CX47" i="2"/>
  <c r="CY47" i="2"/>
  <c r="CZ47" i="2"/>
  <c r="DA47" i="2"/>
  <c r="DB47" i="2"/>
  <c r="DC47" i="2"/>
  <c r="DD47" i="2"/>
  <c r="CQ48" i="2"/>
  <c r="CR48" i="2"/>
  <c r="CS48" i="2"/>
  <c r="CT48" i="2"/>
  <c r="CU48" i="2"/>
  <c r="CV48" i="2"/>
  <c r="CW48" i="2"/>
  <c r="CX48" i="2"/>
  <c r="CY48" i="2"/>
  <c r="CZ48" i="2"/>
  <c r="DA48" i="2"/>
  <c r="DB48" i="2"/>
  <c r="DC48" i="2"/>
  <c r="DD48" i="2"/>
  <c r="CQ49" i="2"/>
  <c r="CO49" i="2" s="1"/>
  <c r="CR49" i="2"/>
  <c r="CS49" i="2"/>
  <c r="CT49" i="2"/>
  <c r="CU49" i="2"/>
  <c r="CV49" i="2"/>
  <c r="CW49" i="2"/>
  <c r="CX49" i="2"/>
  <c r="CY49" i="2"/>
  <c r="CZ49" i="2"/>
  <c r="DA49" i="2"/>
  <c r="DB49" i="2"/>
  <c r="DC49" i="2"/>
  <c r="DD49" i="2"/>
  <c r="CQ50" i="2"/>
  <c r="CR50" i="2"/>
  <c r="CS50" i="2"/>
  <c r="CT50" i="2"/>
  <c r="CU50" i="2"/>
  <c r="CV50" i="2"/>
  <c r="CW50" i="2"/>
  <c r="CX50" i="2"/>
  <c r="CY50" i="2"/>
  <c r="CZ50" i="2"/>
  <c r="DA50" i="2"/>
  <c r="DB50" i="2"/>
  <c r="DC50" i="2"/>
  <c r="DD50" i="2"/>
  <c r="CQ51" i="2"/>
  <c r="CR51" i="2"/>
  <c r="CS51" i="2"/>
  <c r="CT51" i="2"/>
  <c r="CU51" i="2"/>
  <c r="CV51" i="2"/>
  <c r="CW51" i="2"/>
  <c r="CX51" i="2"/>
  <c r="CY51" i="2"/>
  <c r="CZ51" i="2"/>
  <c r="DA51" i="2"/>
  <c r="DB51" i="2"/>
  <c r="DC51" i="2"/>
  <c r="DD51" i="2"/>
  <c r="CQ52" i="2"/>
  <c r="CO52" i="2" s="1"/>
  <c r="CR52" i="2"/>
  <c r="CS52" i="2"/>
  <c r="CT52" i="2"/>
  <c r="CU52" i="2"/>
  <c r="CV52" i="2"/>
  <c r="CW52" i="2"/>
  <c r="CX52" i="2"/>
  <c r="CY52" i="2"/>
  <c r="CZ52" i="2"/>
  <c r="DA52" i="2"/>
  <c r="DB52" i="2"/>
  <c r="DC52" i="2"/>
  <c r="DD52" i="2"/>
  <c r="CQ53" i="2"/>
  <c r="CO53" i="2" s="1"/>
  <c r="CR53" i="2"/>
  <c r="CS53" i="2"/>
  <c r="CT53" i="2"/>
  <c r="CU53" i="2"/>
  <c r="CV53" i="2"/>
  <c r="CW53" i="2"/>
  <c r="CX53" i="2"/>
  <c r="CY53" i="2"/>
  <c r="CZ53" i="2"/>
  <c r="DA53" i="2"/>
  <c r="DB53" i="2"/>
  <c r="DC53" i="2"/>
  <c r="DD53" i="2"/>
  <c r="CQ54" i="2"/>
  <c r="CR54" i="2"/>
  <c r="CS54" i="2"/>
  <c r="CT54" i="2"/>
  <c r="CU54" i="2"/>
  <c r="CV54" i="2"/>
  <c r="CW54" i="2"/>
  <c r="CX54" i="2"/>
  <c r="CY54" i="2"/>
  <c r="CZ54" i="2"/>
  <c r="DA54" i="2"/>
  <c r="DB54" i="2"/>
  <c r="DC54" i="2"/>
  <c r="DD54" i="2"/>
  <c r="CQ55" i="2"/>
  <c r="CR55" i="2"/>
  <c r="CS55" i="2"/>
  <c r="CT55" i="2"/>
  <c r="CU55" i="2"/>
  <c r="CV55" i="2"/>
  <c r="CW55" i="2"/>
  <c r="CX55" i="2"/>
  <c r="CY55" i="2"/>
  <c r="CZ55" i="2"/>
  <c r="DA55" i="2"/>
  <c r="DB55" i="2"/>
  <c r="DC55" i="2"/>
  <c r="DD55" i="2"/>
  <c r="CQ56" i="2"/>
  <c r="CR56" i="2"/>
  <c r="CS56" i="2"/>
  <c r="CT56" i="2"/>
  <c r="CU56" i="2"/>
  <c r="CV56" i="2"/>
  <c r="CW56" i="2"/>
  <c r="CX56" i="2"/>
  <c r="CY56" i="2"/>
  <c r="CZ56" i="2"/>
  <c r="DA56" i="2"/>
  <c r="DB56" i="2"/>
  <c r="DC56" i="2"/>
  <c r="DD56" i="2"/>
  <c r="CQ57" i="2"/>
  <c r="CR57" i="2"/>
  <c r="CS57" i="2"/>
  <c r="CT57" i="2"/>
  <c r="CU57" i="2"/>
  <c r="CV57" i="2"/>
  <c r="CW57" i="2"/>
  <c r="CX57" i="2"/>
  <c r="CY57" i="2"/>
  <c r="CZ57" i="2"/>
  <c r="DA57" i="2"/>
  <c r="DB57" i="2"/>
  <c r="DC57" i="2"/>
  <c r="DD57" i="2"/>
  <c r="CQ58" i="2"/>
  <c r="CR58" i="2"/>
  <c r="CS58" i="2"/>
  <c r="CT58" i="2"/>
  <c r="CU58" i="2"/>
  <c r="CV58" i="2"/>
  <c r="CW58" i="2"/>
  <c r="CX58" i="2"/>
  <c r="CY58" i="2"/>
  <c r="CZ58" i="2"/>
  <c r="DA58" i="2"/>
  <c r="DB58" i="2"/>
  <c r="DC58" i="2"/>
  <c r="DD58" i="2"/>
  <c r="CQ59" i="2"/>
  <c r="CR59" i="2"/>
  <c r="CS59" i="2"/>
  <c r="CT59" i="2"/>
  <c r="CU59" i="2"/>
  <c r="CV59" i="2"/>
  <c r="CW59" i="2"/>
  <c r="CX59" i="2"/>
  <c r="CY59" i="2"/>
  <c r="CZ59" i="2"/>
  <c r="DA59" i="2"/>
  <c r="DB59" i="2"/>
  <c r="DC59" i="2"/>
  <c r="DD59" i="2"/>
  <c r="CQ60" i="2"/>
  <c r="CR60" i="2"/>
  <c r="CS60" i="2"/>
  <c r="CT60" i="2"/>
  <c r="CU60" i="2"/>
  <c r="CV60" i="2"/>
  <c r="CW60" i="2"/>
  <c r="CX60" i="2"/>
  <c r="CY60" i="2"/>
  <c r="CZ60" i="2"/>
  <c r="DA60" i="2"/>
  <c r="DB60" i="2"/>
  <c r="DC60" i="2"/>
  <c r="DD60" i="2"/>
  <c r="DD3" i="2"/>
  <c r="DC3" i="2"/>
  <c r="DB3" i="2"/>
  <c r="DA3" i="2"/>
  <c r="CZ3" i="2"/>
  <c r="CY3" i="2"/>
  <c r="CX3" i="2"/>
  <c r="CW3" i="2"/>
  <c r="CV3" i="2"/>
  <c r="CU3" i="2"/>
  <c r="CT3" i="2"/>
  <c r="CS3" i="2"/>
  <c r="CR3" i="2"/>
  <c r="CQ3" i="2"/>
  <c r="I32" i="4" l="1" a="1"/>
  <c r="I32" i="4" s="1"/>
  <c r="I19" i="4" a="1"/>
  <c r="I19" i="4" s="1"/>
  <c r="L12" i="4" a="1"/>
  <c r="L12" i="4" s="1"/>
  <c r="K4" i="4" a="1"/>
  <c r="K4" i="4" s="1"/>
  <c r="K63" i="4" a="1"/>
  <c r="K63" i="4" s="1"/>
  <c r="J59" i="4" a="1"/>
  <c r="J59" i="4" s="1"/>
  <c r="L46" i="4" a="1"/>
  <c r="L46" i="4" s="1"/>
  <c r="J40" i="4" a="1"/>
  <c r="J40" i="4" s="1"/>
  <c r="I36" i="4" a="1"/>
  <c r="I36" i="4" s="1"/>
  <c r="K29" i="4" a="1"/>
  <c r="K29" i="4" s="1"/>
  <c r="J23" i="4" a="1"/>
  <c r="J23" i="4" s="1"/>
  <c r="L14" i="4" a="1"/>
  <c r="L14" i="4" s="1"/>
  <c r="J68" i="4" a="1"/>
  <c r="J68" i="4" s="1"/>
  <c r="L65" i="4" a="1"/>
  <c r="L65" i="4" s="1"/>
  <c r="I61" i="4" a="1"/>
  <c r="I61" i="4" s="1"/>
  <c r="I57" i="4" a="1"/>
  <c r="I57" i="4" s="1"/>
  <c r="L54" i="4" a="1"/>
  <c r="L54" i="4" s="1"/>
  <c r="K50" i="4" a="1"/>
  <c r="K50" i="4" s="1"/>
  <c r="K48" i="4" a="1"/>
  <c r="K48" i="4" s="1"/>
  <c r="K46" i="4" a="1"/>
  <c r="K46" i="4" s="1"/>
  <c r="J44" i="4" a="1"/>
  <c r="J44" i="4" s="1"/>
  <c r="J42" i="4" a="1"/>
  <c r="J42" i="4" s="1"/>
  <c r="I40" i="4" a="1"/>
  <c r="I40" i="4" s="1"/>
  <c r="I38" i="4" a="1"/>
  <c r="I38" i="4" s="1"/>
  <c r="L35" i="4" a="1"/>
  <c r="L35" i="4" s="1"/>
  <c r="K31" i="4" a="1"/>
  <c r="K31" i="4" s="1"/>
  <c r="I25" i="4" a="1"/>
  <c r="I25" i="4" s="1"/>
  <c r="I21" i="4" a="1"/>
  <c r="I21" i="4" s="1"/>
  <c r="L18" i="4" a="1"/>
  <c r="L18" i="4" s="1"/>
  <c r="K14" i="4" a="1"/>
  <c r="K14" i="4" s="1"/>
  <c r="K12" i="4" a="1"/>
  <c r="K12" i="4" s="1"/>
  <c r="K10" i="4" a="1"/>
  <c r="K10" i="4" s="1"/>
  <c r="J8" i="4" a="1"/>
  <c r="J8" i="4" s="1"/>
  <c r="J6" i="4" a="1"/>
  <c r="J6" i="4" s="1"/>
  <c r="I4" i="4" a="1"/>
  <c r="I4" i="4" s="1"/>
  <c r="I34" i="4" a="1"/>
  <c r="I34" i="4" s="1"/>
  <c r="K25" i="4" a="1"/>
  <c r="K25" i="4" s="1"/>
  <c r="K8" i="4" a="1"/>
  <c r="K8" i="4" s="1"/>
  <c r="I66" i="4" a="1"/>
  <c r="I66" i="4" s="1"/>
  <c r="J61" i="4" a="1"/>
  <c r="J61" i="4" s="1"/>
  <c r="J57" i="4" a="1"/>
  <c r="J57" i="4" s="1"/>
  <c r="I53" i="4" a="1"/>
  <c r="I53" i="4" s="1"/>
  <c r="L31" i="4" a="1"/>
  <c r="L31" i="4" s="1"/>
  <c r="K27" i="4" a="1"/>
  <c r="K27" i="4" s="1"/>
  <c r="J21" i="4" a="1"/>
  <c r="J21" i="4" s="1"/>
  <c r="I17" i="4" a="1"/>
  <c r="I17" i="4" s="1"/>
  <c r="J4" i="4" a="1"/>
  <c r="J4" i="4" s="1"/>
  <c r="K65" i="4" a="1"/>
  <c r="K65" i="4" s="1"/>
  <c r="J63" i="4" a="1"/>
  <c r="J63" i="4" s="1"/>
  <c r="I59" i="4" a="1"/>
  <c r="I59" i="4" s="1"/>
  <c r="L56" i="4" a="1"/>
  <c r="L56" i="4" s="1"/>
  <c r="L52" i="4" a="1"/>
  <c r="L52" i="4" s="1"/>
  <c r="J46" i="4" a="1"/>
  <c r="J46" i="4" s="1"/>
  <c r="I42" i="4" a="1"/>
  <c r="I42" i="4" s="1"/>
  <c r="L39" i="4" a="1"/>
  <c r="L39" i="4" s="1"/>
  <c r="L37" i="4" a="1"/>
  <c r="L37" i="4" s="1"/>
  <c r="K35" i="4" a="1"/>
  <c r="K35" i="4" s="1"/>
  <c r="K33" i="4" a="1"/>
  <c r="K33" i="4" s="1"/>
  <c r="J31" i="4" a="1"/>
  <c r="J31" i="4" s="1"/>
  <c r="J29" i="4" a="1"/>
  <c r="J29" i="4" s="1"/>
  <c r="J27" i="4" a="1"/>
  <c r="J27" i="4" s="1"/>
  <c r="I23" i="4" a="1"/>
  <c r="I23" i="4" s="1"/>
  <c r="L20" i="4" a="1"/>
  <c r="L20" i="4" s="1"/>
  <c r="L16" i="4" a="1"/>
  <c r="L16" i="4" s="1"/>
  <c r="J10" i="4" a="1"/>
  <c r="J10" i="4" s="1"/>
  <c r="I6" i="4" a="1"/>
  <c r="I6" i="4" s="1"/>
  <c r="J3" i="4" a="1"/>
  <c r="J3" i="4" s="1"/>
  <c r="I15" i="4" a="1"/>
  <c r="I15" i="4" s="1"/>
  <c r="K6" i="4" a="1"/>
  <c r="K6" i="4" s="1"/>
  <c r="L50" i="4" a="1"/>
  <c r="L50" i="4" s="1"/>
  <c r="L33" i="4" a="1"/>
  <c r="L33" i="4" s="1"/>
  <c r="J25" i="4" a="1"/>
  <c r="J25" i="4" s="1"/>
  <c r="L10" i="4" a="1"/>
  <c r="L10" i="4" s="1"/>
  <c r="I68" i="4" a="1"/>
  <c r="I68" i="4" s="1"/>
  <c r="I63" i="4" a="1"/>
  <c r="I63" i="4" s="1"/>
  <c r="L60" i="4" a="1"/>
  <c r="L60" i="4" s="1"/>
  <c r="K56" i="4" a="1"/>
  <c r="K56" i="4" s="1"/>
  <c r="K54" i="4" a="1"/>
  <c r="K54" i="4" s="1"/>
  <c r="K52" i="4" a="1"/>
  <c r="K52" i="4" s="1"/>
  <c r="J50" i="4" a="1"/>
  <c r="J50" i="4" s="1"/>
  <c r="J48" i="4" a="1"/>
  <c r="J48" i="4" s="1"/>
  <c r="I46" i="4" a="1"/>
  <c r="I46" i="4" s="1"/>
  <c r="I44" i="4" a="1"/>
  <c r="I44" i="4" s="1"/>
  <c r="L41" i="4" a="1"/>
  <c r="L41" i="4" s="1"/>
  <c r="K37" i="4" a="1"/>
  <c r="K37" i="4" s="1"/>
  <c r="I31" i="4" a="1"/>
  <c r="I31" i="4" s="1"/>
  <c r="I27" i="4" a="1"/>
  <c r="I27" i="4" s="1"/>
  <c r="L24" i="4" a="1"/>
  <c r="L24" i="4" s="1"/>
  <c r="K20" i="4" a="1"/>
  <c r="K20" i="4" s="1"/>
  <c r="K18" i="4" a="1"/>
  <c r="K18" i="4" s="1"/>
  <c r="K16" i="4" a="1"/>
  <c r="K16" i="4" s="1"/>
  <c r="J14" i="4" a="1"/>
  <c r="J14" i="4" s="1"/>
  <c r="J12" i="4" a="1"/>
  <c r="J12" i="4" s="1"/>
  <c r="I10" i="4" a="1"/>
  <c r="I10" i="4" s="1"/>
  <c r="I8" i="4" a="1"/>
  <c r="I8" i="4" s="1"/>
  <c r="L5" i="4" a="1"/>
  <c r="L5" i="4" s="1"/>
  <c r="K3" i="4" a="1"/>
  <c r="K3" i="4" s="1"/>
  <c r="L67" i="4" a="1"/>
  <c r="L67" i="4" s="1"/>
  <c r="J65" i="4" a="1"/>
  <c r="J65" i="4" s="1"/>
  <c r="L62" i="4" a="1"/>
  <c r="L62" i="4" s="1"/>
  <c r="L58" i="4" a="1"/>
  <c r="L58" i="4" s="1"/>
  <c r="J52" i="4" a="1"/>
  <c r="J52" i="4" s="1"/>
  <c r="I48" i="4" a="1"/>
  <c r="I48" i="4" s="1"/>
  <c r="L45" i="4" a="1"/>
  <c r="L45" i="4" s="1"/>
  <c r="L43" i="4" a="1"/>
  <c r="L43" i="4" s="1"/>
  <c r="K41" i="4" a="1"/>
  <c r="K41" i="4" s="1"/>
  <c r="K39" i="4" a="1"/>
  <c r="K39" i="4" s="1"/>
  <c r="J37" i="4" a="1"/>
  <c r="J37" i="4" s="1"/>
  <c r="J35" i="4" a="1"/>
  <c r="J35" i="4" s="1"/>
  <c r="J33" i="4" a="1"/>
  <c r="J33" i="4" s="1"/>
  <c r="I29" i="4" a="1"/>
  <c r="I29" i="4" s="1"/>
  <c r="L26" i="4" a="1"/>
  <c r="L26" i="4" s="1"/>
  <c r="L22" i="4" a="1"/>
  <c r="L22" i="4" s="1"/>
  <c r="J16" i="4" a="1"/>
  <c r="J16" i="4" s="1"/>
  <c r="I12" i="4" a="1"/>
  <c r="I12" i="4" s="1"/>
  <c r="L9" i="4" a="1"/>
  <c r="L9" i="4" s="1"/>
  <c r="L7" i="4" a="1"/>
  <c r="L7" i="4" s="1"/>
  <c r="K5" i="4" a="1"/>
  <c r="K5" i="4" s="1"/>
  <c r="G4" i="4" a="1"/>
  <c r="G4" i="4" s="1"/>
  <c r="AK6" i="15"/>
  <c r="AI6" i="15"/>
  <c r="R3" i="10"/>
  <c r="R9" i="10"/>
  <c r="Y26" i="10"/>
  <c r="X32" i="10"/>
  <c r="Y25" i="10"/>
  <c r="X43" i="10"/>
  <c r="X13" i="10"/>
  <c r="Y48" i="10"/>
  <c r="Y42" i="10"/>
  <c r="Y36" i="10"/>
  <c r="Y30" i="10"/>
  <c r="Y6" i="10"/>
  <c r="X48" i="10"/>
  <c r="X42" i="10"/>
  <c r="X36" i="10"/>
  <c r="X30" i="10"/>
  <c r="X24" i="10"/>
  <c r="X18" i="10"/>
  <c r="X12" i="10"/>
  <c r="X6" i="10"/>
  <c r="Y47" i="10"/>
  <c r="Y41" i="10"/>
  <c r="Y35" i="10"/>
  <c r="Y29" i="10"/>
  <c r="Y23" i="10"/>
  <c r="Y17" i="10"/>
  <c r="Y11" i="10"/>
  <c r="Y5" i="10"/>
  <c r="X50" i="10"/>
  <c r="X38" i="10"/>
  <c r="X8" i="10"/>
  <c r="Y31" i="10"/>
  <c r="X31" i="10"/>
  <c r="X41" i="10"/>
  <c r="X35" i="10"/>
  <c r="X29" i="10"/>
  <c r="X23" i="10"/>
  <c r="X17" i="10"/>
  <c r="X11" i="10"/>
  <c r="X5" i="10"/>
  <c r="Y52" i="10"/>
  <c r="Y46" i="10"/>
  <c r="Y40" i="10"/>
  <c r="Y34" i="10"/>
  <c r="Y28" i="10"/>
  <c r="Y22" i="10"/>
  <c r="Y16" i="10"/>
  <c r="Y10" i="10"/>
  <c r="Y4" i="10"/>
  <c r="Y20" i="10"/>
  <c r="X26" i="10"/>
  <c r="Y19" i="10"/>
  <c r="X25" i="10"/>
  <c r="Y24" i="10"/>
  <c r="X52" i="10"/>
  <c r="X46" i="10"/>
  <c r="X40" i="10"/>
  <c r="X34" i="10"/>
  <c r="X28" i="10"/>
  <c r="X22" i="10"/>
  <c r="X16" i="10"/>
  <c r="X10" i="10"/>
  <c r="X4" i="10"/>
  <c r="Y50" i="10"/>
  <c r="Y38" i="10"/>
  <c r="Y14" i="10"/>
  <c r="X20" i="10"/>
  <c r="Y49" i="10"/>
  <c r="Y37" i="10"/>
  <c r="Y13" i="10"/>
  <c r="X49" i="10"/>
  <c r="X7" i="10"/>
  <c r="Y12" i="10"/>
  <c r="Y51" i="10"/>
  <c r="Y45" i="10"/>
  <c r="Y39" i="10"/>
  <c r="Y33" i="10"/>
  <c r="Y27" i="10"/>
  <c r="Y21" i="10"/>
  <c r="Y15" i="10"/>
  <c r="Y9" i="10"/>
  <c r="Y3" i="10"/>
  <c r="Y44" i="10"/>
  <c r="Y32" i="10"/>
  <c r="Y8" i="10"/>
  <c r="X44" i="10"/>
  <c r="X14" i="10"/>
  <c r="Y43" i="10"/>
  <c r="Y7" i="10"/>
  <c r="X37" i="10"/>
  <c r="X19" i="10"/>
  <c r="Y18" i="10"/>
  <c r="X47" i="10"/>
  <c r="X51" i="10"/>
  <c r="X45" i="10"/>
  <c r="X39" i="10"/>
  <c r="X33" i="10"/>
  <c r="X27" i="10"/>
  <c r="X21" i="10"/>
  <c r="X15" i="10"/>
  <c r="X9" i="10"/>
  <c r="X3" i="10"/>
  <c r="R8" i="10"/>
  <c r="R7" i="10"/>
  <c r="R5" i="10"/>
  <c r="R6" i="10"/>
  <c r="O7" i="10"/>
  <c r="AH4" i="15"/>
  <c r="AL8" i="15"/>
  <c r="AM8" i="15" s="1"/>
  <c r="AO8" i="15" s="1"/>
  <c r="AL3" i="15"/>
  <c r="AM3" i="15" s="1"/>
  <c r="AO3" i="15" s="1"/>
  <c r="AI5" i="15"/>
  <c r="AJ4" i="15"/>
  <c r="AL2" i="15"/>
  <c r="AM2" i="15" s="1"/>
  <c r="AO2" i="15" s="1"/>
  <c r="AK8" i="15"/>
  <c r="AK3" i="15"/>
  <c r="AB2" i="10" a="1"/>
  <c r="AI4" i="15"/>
  <c r="AJ8" i="15"/>
  <c r="AH6" i="15"/>
  <c r="AL6" i="15"/>
  <c r="AM6" i="15" s="1"/>
  <c r="AO6" i="15" s="1"/>
  <c r="AJ6" i="15"/>
  <c r="R4" i="10"/>
  <c r="O6" i="10"/>
  <c r="O9" i="10"/>
  <c r="P5" i="10"/>
  <c r="O5" i="10"/>
  <c r="O8" i="10"/>
  <c r="P8" i="10"/>
  <c r="P6" i="10"/>
  <c r="O4" i="10"/>
  <c r="P9" i="10"/>
  <c r="U31" i="15"/>
  <c r="U50" i="15"/>
  <c r="S60" i="15"/>
  <c r="S36" i="15"/>
  <c r="S12" i="15"/>
  <c r="W47" i="15"/>
  <c r="W23" i="15"/>
  <c r="U58" i="15"/>
  <c r="V49" i="15"/>
  <c r="V38" i="15"/>
  <c r="T30" i="15"/>
  <c r="U19" i="15"/>
  <c r="U10" i="15"/>
  <c r="AI2" i="15"/>
  <c r="AJ7" i="15"/>
  <c r="AH5" i="15"/>
  <c r="S51" i="15"/>
  <c r="S3" i="15"/>
  <c r="U55" i="15"/>
  <c r="V26" i="15"/>
  <c r="S50" i="15"/>
  <c r="S26" i="15"/>
  <c r="W37" i="15"/>
  <c r="W13" i="15"/>
  <c r="V54" i="15"/>
  <c r="T46" i="15"/>
  <c r="U35" i="15"/>
  <c r="U26" i="15"/>
  <c r="V17" i="15"/>
  <c r="V6" i="15"/>
  <c r="S49" i="15"/>
  <c r="S25" i="15"/>
  <c r="W60" i="15"/>
  <c r="W36" i="15"/>
  <c r="W12" i="15"/>
  <c r="U54" i="15"/>
  <c r="V45" i="15"/>
  <c r="V34" i="15"/>
  <c r="T26" i="15"/>
  <c r="U15" i="15"/>
  <c r="U6" i="15"/>
  <c r="S48" i="15"/>
  <c r="S24" i="15"/>
  <c r="W59" i="15"/>
  <c r="W35" i="15"/>
  <c r="W11" i="15"/>
  <c r="T54" i="15"/>
  <c r="U43" i="15"/>
  <c r="U34" i="15"/>
  <c r="V25" i="15"/>
  <c r="V14" i="15"/>
  <c r="T6" i="15"/>
  <c r="S2" i="15"/>
  <c r="S39" i="15"/>
  <c r="W26" i="15"/>
  <c r="V50" i="15"/>
  <c r="T42" i="15"/>
  <c r="V13" i="15"/>
  <c r="W2" i="15"/>
  <c r="S38" i="15"/>
  <c r="S14" i="15"/>
  <c r="W49" i="15"/>
  <c r="W25" i="15"/>
  <c r="U59" i="15"/>
  <c r="V41" i="15"/>
  <c r="V30" i="15"/>
  <c r="U11" i="15"/>
  <c r="S61" i="15"/>
  <c r="S37" i="15"/>
  <c r="S13" i="15"/>
  <c r="W48" i="15"/>
  <c r="W24" i="15"/>
  <c r="V58" i="15"/>
  <c r="T50" i="15"/>
  <c r="U39" i="15"/>
  <c r="U30" i="15"/>
  <c r="V21" i="15"/>
  <c r="V10" i="15"/>
  <c r="AK7" i="15"/>
  <c r="S59" i="15"/>
  <c r="S35" i="15"/>
  <c r="S11" i="15"/>
  <c r="W46" i="15"/>
  <c r="W22" i="15"/>
  <c r="T58" i="15"/>
  <c r="U47" i="15"/>
  <c r="U38" i="15"/>
  <c r="V29" i="15"/>
  <c r="V18" i="15"/>
  <c r="T10" i="15"/>
  <c r="AJ2" i="15"/>
  <c r="AI7" i="15"/>
  <c r="AL4" i="15"/>
  <c r="S15" i="15"/>
  <c r="V61" i="15"/>
  <c r="U22" i="15"/>
  <c r="T22" i="15"/>
  <c r="AH2" i="15"/>
  <c r="S53" i="15"/>
  <c r="S29" i="15"/>
  <c r="S5" i="15"/>
  <c r="W40" i="15"/>
  <c r="W16" i="15"/>
  <c r="V57" i="15"/>
  <c r="V46" i="15"/>
  <c r="T38" i="15"/>
  <c r="U27" i="15"/>
  <c r="U18" i="15"/>
  <c r="V9" i="15"/>
  <c r="AH7" i="15"/>
  <c r="AK4" i="15"/>
  <c r="S41" i="15"/>
  <c r="S17" i="15"/>
  <c r="W52" i="15"/>
  <c r="W28" i="15"/>
  <c r="T2" i="15"/>
  <c r="U51" i="15"/>
  <c r="U42" i="15"/>
  <c r="V33" i="15"/>
  <c r="V22" i="15"/>
  <c r="T14" i="15"/>
  <c r="U3" i="15"/>
  <c r="AI8" i="15"/>
  <c r="AL5" i="15"/>
  <c r="AJ3" i="15"/>
  <c r="S27" i="15"/>
  <c r="W38" i="15"/>
  <c r="W14" i="15"/>
  <c r="U46" i="15"/>
  <c r="V37" i="15"/>
  <c r="T18" i="15"/>
  <c r="U7" i="15"/>
  <c r="AH8" i="15"/>
  <c r="AK5" i="15"/>
  <c r="AI3" i="15"/>
  <c r="W61" i="15"/>
  <c r="S47" i="15"/>
  <c r="S23" i="15"/>
  <c r="W58" i="15"/>
  <c r="W34" i="15"/>
  <c r="W4" i="15"/>
  <c r="V53" i="15"/>
  <c r="V42" i="15"/>
  <c r="T34" i="15"/>
  <c r="U23" i="15"/>
  <c r="U14" i="15"/>
  <c r="V5" i="15"/>
  <c r="W50" i="15"/>
  <c r="AL7" i="15"/>
  <c r="AM7" i="15" s="1"/>
  <c r="AO7" i="15" s="1"/>
  <c r="AJ5" i="15"/>
  <c r="AH3" i="15"/>
  <c r="AT12" i="15"/>
  <c r="AS12" i="15"/>
  <c r="AU9" i="15"/>
  <c r="AV11" i="15"/>
  <c r="AW11" i="15" s="1"/>
  <c r="AR2" i="15"/>
  <c r="AS16" i="15"/>
  <c r="AV13" i="15"/>
  <c r="AW13" i="15" s="1"/>
  <c r="AT11" i="15"/>
  <c r="AR9" i="15"/>
  <c r="AU6" i="15"/>
  <c r="AS4" i="15"/>
  <c r="AS2" i="15"/>
  <c r="AR16" i="15"/>
  <c r="AU13" i="15"/>
  <c r="AS11" i="15"/>
  <c r="AV8" i="15"/>
  <c r="AW8" i="15" s="1"/>
  <c r="AT6" i="15"/>
  <c r="AR4" i="15"/>
  <c r="AS5" i="15"/>
  <c r="AV9" i="15"/>
  <c r="AW9" i="15" s="1"/>
  <c r="AV16" i="15"/>
  <c r="AW16" i="15" s="1"/>
  <c r="AV4" i="15"/>
  <c r="AW4" i="15" s="1"/>
  <c r="AS14" i="15"/>
  <c r="AU4" i="15"/>
  <c r="AR14" i="15"/>
  <c r="AT2" i="15"/>
  <c r="AV15" i="15"/>
  <c r="AW15" i="15" s="1"/>
  <c r="AT13" i="15"/>
  <c r="AR11" i="15"/>
  <c r="AU8" i="15"/>
  <c r="AS6" i="15"/>
  <c r="AV3" i="15"/>
  <c r="AW3" i="15" s="1"/>
  <c r="AU7" i="15"/>
  <c r="AU14" i="15"/>
  <c r="AT14" i="15"/>
  <c r="AT16" i="15"/>
  <c r="AV6" i="15"/>
  <c r="AW6" i="15" s="1"/>
  <c r="AU2" i="15"/>
  <c r="AU15" i="15"/>
  <c r="AS13" i="15"/>
  <c r="AV10" i="15"/>
  <c r="AW10" i="15" s="1"/>
  <c r="AT8" i="15"/>
  <c r="AR6" i="15"/>
  <c r="AU3" i="15"/>
  <c r="AR10" i="15"/>
  <c r="AR5" i="15"/>
  <c r="AR12" i="15"/>
  <c r="AU16" i="15"/>
  <c r="AR7" i="15"/>
  <c r="AT4" i="15"/>
  <c r="AT15" i="15"/>
  <c r="AR13" i="15"/>
  <c r="AU10" i="15"/>
  <c r="AS8" i="15"/>
  <c r="AV5" i="15"/>
  <c r="AW5" i="15" s="1"/>
  <c r="AT3" i="15"/>
  <c r="AV14" i="15"/>
  <c r="AW14" i="15" s="1"/>
  <c r="AT7" i="15"/>
  <c r="AS7" i="15"/>
  <c r="AT9" i="15"/>
  <c r="AU11" i="15"/>
  <c r="AS15" i="15"/>
  <c r="AV12" i="15"/>
  <c r="AW12" i="15" s="1"/>
  <c r="AT10" i="15"/>
  <c r="AR8" i="15"/>
  <c r="AU5" i="15"/>
  <c r="AS3" i="15"/>
  <c r="AS9" i="15"/>
  <c r="AR15" i="15"/>
  <c r="AU12" i="15"/>
  <c r="AS10" i="15"/>
  <c r="AV7" i="15"/>
  <c r="AW7" i="15" s="1"/>
  <c r="AT5" i="15"/>
  <c r="AR3" i="15"/>
  <c r="V2" i="15"/>
  <c r="U61" i="15"/>
  <c r="U57" i="15"/>
  <c r="U49" i="15"/>
  <c r="U45" i="15"/>
  <c r="U37" i="15"/>
  <c r="U33" i="15"/>
  <c r="U25" i="15"/>
  <c r="U21" i="15"/>
  <c r="U17" i="15"/>
  <c r="U13" i="15"/>
  <c r="U5" i="15"/>
  <c r="S58" i="15"/>
  <c r="S46" i="15"/>
  <c r="S34" i="15"/>
  <c r="S22" i="15"/>
  <c r="S10" i="15"/>
  <c r="W57" i="15"/>
  <c r="W45" i="15"/>
  <c r="W33" i="15"/>
  <c r="W21" i="15"/>
  <c r="W9" i="15"/>
  <c r="T61" i="15"/>
  <c r="T57" i="15"/>
  <c r="T53" i="15"/>
  <c r="T49" i="15"/>
  <c r="T45" i="15"/>
  <c r="T41" i="15"/>
  <c r="T37" i="15"/>
  <c r="T33" i="15"/>
  <c r="T29" i="15"/>
  <c r="T25" i="15"/>
  <c r="T21" i="15"/>
  <c r="T17" i="15"/>
  <c r="T13" i="15"/>
  <c r="T5" i="15"/>
  <c r="S57" i="15"/>
  <c r="S45" i="15"/>
  <c r="S33" i="15"/>
  <c r="S21" i="15"/>
  <c r="S9" i="15"/>
  <c r="W56" i="15"/>
  <c r="W44" i="15"/>
  <c r="W32" i="15"/>
  <c r="W20" i="15"/>
  <c r="W8" i="15"/>
  <c r="V60" i="15"/>
  <c r="V56" i="15"/>
  <c r="V52" i="15"/>
  <c r="V48" i="15"/>
  <c r="V44" i="15"/>
  <c r="V40" i="15"/>
  <c r="V36" i="15"/>
  <c r="V32" i="15"/>
  <c r="V28" i="15"/>
  <c r="V24" i="15"/>
  <c r="V20" i="15"/>
  <c r="V16" i="15"/>
  <c r="V12" i="15"/>
  <c r="V8" i="15"/>
  <c r="V4" i="15"/>
  <c r="S55" i="15"/>
  <c r="S43" i="15"/>
  <c r="S31" i="15"/>
  <c r="S19" i="15"/>
  <c r="S7" i="15"/>
  <c r="W54" i="15"/>
  <c r="W42" i="15"/>
  <c r="W30" i="15"/>
  <c r="W18" i="15"/>
  <c r="W6" i="15"/>
  <c r="T60" i="15"/>
  <c r="T56" i="15"/>
  <c r="T52" i="15"/>
  <c r="T48" i="15"/>
  <c r="T44" i="15"/>
  <c r="T40" i="15"/>
  <c r="T36" i="15"/>
  <c r="T32" i="15"/>
  <c r="T28" i="15"/>
  <c r="T24" i="15"/>
  <c r="T20" i="15"/>
  <c r="T16" i="15"/>
  <c r="T12" i="15"/>
  <c r="T8" i="15"/>
  <c r="T4" i="15"/>
  <c r="W10" i="15"/>
  <c r="U53" i="15"/>
  <c r="U41" i="15"/>
  <c r="U29" i="15"/>
  <c r="U9" i="15"/>
  <c r="T9" i="15"/>
  <c r="S56" i="15"/>
  <c r="S44" i="15"/>
  <c r="S32" i="15"/>
  <c r="S20" i="15"/>
  <c r="S8" i="15"/>
  <c r="W55" i="15"/>
  <c r="W43" i="15"/>
  <c r="W31" i="15"/>
  <c r="W19" i="15"/>
  <c r="W7" i="15"/>
  <c r="U60" i="15"/>
  <c r="U56" i="15"/>
  <c r="U52" i="15"/>
  <c r="U48" i="15"/>
  <c r="U44" i="15"/>
  <c r="U40" i="15"/>
  <c r="U36" i="15"/>
  <c r="U32" i="15"/>
  <c r="U28" i="15"/>
  <c r="U24" i="15"/>
  <c r="U20" i="15"/>
  <c r="U16" i="15"/>
  <c r="U12" i="15"/>
  <c r="U8" i="15"/>
  <c r="U4" i="15"/>
  <c r="S54" i="15"/>
  <c r="S42" i="15"/>
  <c r="S30" i="15"/>
  <c r="S18" i="15"/>
  <c r="S6" i="15"/>
  <c r="W53" i="15"/>
  <c r="W41" i="15"/>
  <c r="W29" i="15"/>
  <c r="W17" i="15"/>
  <c r="W5" i="15"/>
  <c r="V59" i="15"/>
  <c r="V55" i="15"/>
  <c r="V51" i="15"/>
  <c r="V47" i="15"/>
  <c r="V43" i="15"/>
  <c r="V39" i="15"/>
  <c r="V35" i="15"/>
  <c r="V31" i="15"/>
  <c r="V27" i="15"/>
  <c r="V23" i="15"/>
  <c r="V19" i="15"/>
  <c r="V15" i="15"/>
  <c r="V11" i="15"/>
  <c r="V7" i="15"/>
  <c r="V3" i="15"/>
  <c r="S52" i="15"/>
  <c r="S40" i="15"/>
  <c r="S28" i="15"/>
  <c r="S16" i="15"/>
  <c r="S4" i="15"/>
  <c r="W51" i="15"/>
  <c r="W39" i="15"/>
  <c r="W27" i="15"/>
  <c r="W15" i="15"/>
  <c r="W3" i="15"/>
  <c r="T59" i="15"/>
  <c r="T55" i="15"/>
  <c r="T51" i="15"/>
  <c r="T47" i="15"/>
  <c r="T43" i="15"/>
  <c r="T39" i="15"/>
  <c r="T35" i="15"/>
  <c r="T31" i="15"/>
  <c r="T27" i="15"/>
  <c r="T23" i="15"/>
  <c r="T19" i="15"/>
  <c r="T15" i="15"/>
  <c r="T11" i="15"/>
  <c r="T7" i="15"/>
  <c r="T3" i="15"/>
  <c r="Y2" i="15"/>
  <c r="Z3" i="15"/>
  <c r="AB5" i="15"/>
  <c r="AD7" i="15"/>
  <c r="AE7" i="15" s="1"/>
  <c r="AA10" i="15"/>
  <c r="AC12" i="15"/>
  <c r="Z15" i="15"/>
  <c r="AB17" i="15"/>
  <c r="AD19" i="15"/>
  <c r="AE19" i="15" s="1"/>
  <c r="AA22" i="15"/>
  <c r="AC24" i="15"/>
  <c r="Z27" i="15"/>
  <c r="AB29" i="15"/>
  <c r="AD31" i="15"/>
  <c r="AE31" i="15" s="1"/>
  <c r="AA34" i="15"/>
  <c r="AC36" i="15"/>
  <c r="Z39" i="15"/>
  <c r="AB41" i="15"/>
  <c r="AD43" i="15"/>
  <c r="AE43" i="15" s="1"/>
  <c r="AA46" i="15"/>
  <c r="AC48" i="15"/>
  <c r="Z51" i="15"/>
  <c r="AB53" i="15"/>
  <c r="AD55" i="15"/>
  <c r="AE55" i="15" s="1"/>
  <c r="AA58" i="15"/>
  <c r="AC60" i="15"/>
  <c r="Z63" i="15"/>
  <c r="AB65" i="15"/>
  <c r="AD13" i="15"/>
  <c r="AE13" i="15" s="1"/>
  <c r="Z14" i="15"/>
  <c r="AB9" i="15"/>
  <c r="Z31" i="15"/>
  <c r="AB45" i="15"/>
  <c r="AB57" i="15"/>
  <c r="AA7" i="15"/>
  <c r="Z12" i="15"/>
  <c r="AB14" i="15"/>
  <c r="AA19" i="15"/>
  <c r="Z24" i="15"/>
  <c r="AA31" i="15"/>
  <c r="AB38" i="15"/>
  <c r="AC45" i="15"/>
  <c r="AD52" i="15"/>
  <c r="AE52" i="15" s="1"/>
  <c r="AC57" i="15"/>
  <c r="AB62" i="15"/>
  <c r="Z5" i="15"/>
  <c r="Z17" i="15"/>
  <c r="AB19" i="15"/>
  <c r="AC26" i="15"/>
  <c r="AD33" i="15"/>
  <c r="AE33" i="15" s="1"/>
  <c r="Z41" i="15"/>
  <c r="AC50" i="15"/>
  <c r="AD57" i="15"/>
  <c r="AE57" i="15" s="1"/>
  <c r="Z65" i="15"/>
  <c r="AA3" i="15"/>
  <c r="AC5" i="15"/>
  <c r="Z8" i="15"/>
  <c r="AB10" i="15"/>
  <c r="AD12" i="15"/>
  <c r="AE12" i="15" s="1"/>
  <c r="AA15" i="15"/>
  <c r="AC17" i="15"/>
  <c r="Z20" i="15"/>
  <c r="AB22" i="15"/>
  <c r="AD24" i="15"/>
  <c r="AE24" i="15" s="1"/>
  <c r="AA27" i="15"/>
  <c r="AC29" i="15"/>
  <c r="Z32" i="15"/>
  <c r="AB34" i="15"/>
  <c r="AD36" i="15"/>
  <c r="AE36" i="15" s="1"/>
  <c r="AA39" i="15"/>
  <c r="AC41" i="15"/>
  <c r="Z44" i="15"/>
  <c r="AB46" i="15"/>
  <c r="AD48" i="15"/>
  <c r="AE48" i="15" s="1"/>
  <c r="AA51" i="15"/>
  <c r="AC53" i="15"/>
  <c r="Z56" i="15"/>
  <c r="AB58" i="15"/>
  <c r="AD60" i="15"/>
  <c r="AE60" i="15" s="1"/>
  <c r="AA63" i="15"/>
  <c r="AC65" i="15"/>
  <c r="Z9" i="15"/>
  <c r="AD6" i="15"/>
  <c r="AE6" i="15" s="1"/>
  <c r="AC23" i="15"/>
  <c r="AB28" i="15"/>
  <c r="AC35" i="15"/>
  <c r="AB40" i="15"/>
  <c r="AC47" i="15"/>
  <c r="AD54" i="15"/>
  <c r="AE54" i="15" s="1"/>
  <c r="AC59" i="15"/>
  <c r="AA14" i="15"/>
  <c r="AB21" i="15"/>
  <c r="AB33" i="15"/>
  <c r="Z43" i="15"/>
  <c r="Z55" i="15"/>
  <c r="AA12" i="15"/>
  <c r="AC38" i="15"/>
  <c r="AA60" i="15"/>
  <c r="AC7" i="15"/>
  <c r="AB12" i="15"/>
  <c r="AD14" i="15"/>
  <c r="AE14" i="15" s="1"/>
  <c r="AA17" i="15"/>
  <c r="Z22" i="15"/>
  <c r="AB24" i="15"/>
  <c r="AA29" i="15"/>
  <c r="AD38" i="15"/>
  <c r="AE38" i="15" s="1"/>
  <c r="AC43" i="15"/>
  <c r="AD50" i="15"/>
  <c r="AE50" i="15" s="1"/>
  <c r="AC55" i="15"/>
  <c r="AD62" i="15"/>
  <c r="AE62" i="15" s="1"/>
  <c r="AB3" i="15"/>
  <c r="AD5" i="15"/>
  <c r="AE5" i="15" s="1"/>
  <c r="AA8" i="15"/>
  <c r="AC10" i="15"/>
  <c r="Z13" i="15"/>
  <c r="AB15" i="15"/>
  <c r="AD17" i="15"/>
  <c r="AE17" i="15" s="1"/>
  <c r="AA20" i="15"/>
  <c r="AC22" i="15"/>
  <c r="Z25" i="15"/>
  <c r="AB27" i="15"/>
  <c r="AD29" i="15"/>
  <c r="AE29" i="15" s="1"/>
  <c r="AA32" i="15"/>
  <c r="AC34" i="15"/>
  <c r="Z37" i="15"/>
  <c r="AB39" i="15"/>
  <c r="AD41" i="15"/>
  <c r="AE41" i="15" s="1"/>
  <c r="AA44" i="15"/>
  <c r="AC46" i="15"/>
  <c r="Z49" i="15"/>
  <c r="AB51" i="15"/>
  <c r="AD53" i="15"/>
  <c r="AE53" i="15" s="1"/>
  <c r="AA56" i="15"/>
  <c r="AC58" i="15"/>
  <c r="Z61" i="15"/>
  <c r="AB63" i="15"/>
  <c r="AD65" i="15"/>
  <c r="AE65" i="15" s="1"/>
  <c r="AB11" i="15"/>
  <c r="AA9" i="15"/>
  <c r="AA33" i="15"/>
  <c r="AD42" i="15"/>
  <c r="AE42" i="15" s="1"/>
  <c r="Z50" i="15"/>
  <c r="Z62" i="15"/>
  <c r="AC4" i="15"/>
  <c r="Z19" i="15"/>
  <c r="AC28" i="15"/>
  <c r="AC40" i="15"/>
  <c r="AC52" i="15"/>
  <c r="AA62" i="15"/>
  <c r="AD4" i="15"/>
  <c r="AE4" i="15" s="1"/>
  <c r="AD16" i="15"/>
  <c r="AE16" i="15" s="1"/>
  <c r="AB26" i="15"/>
  <c r="AC33" i="15"/>
  <c r="AD40" i="15"/>
  <c r="AE40" i="15" s="1"/>
  <c r="Z48" i="15"/>
  <c r="Z60" i="15"/>
  <c r="AB7" i="15"/>
  <c r="AD21" i="15"/>
  <c r="AE21" i="15" s="1"/>
  <c r="AB31" i="15"/>
  <c r="AD45" i="15"/>
  <c r="AE45" i="15" s="1"/>
  <c r="Z53" i="15"/>
  <c r="AC62" i="15"/>
  <c r="Z10" i="15"/>
  <c r="Z34" i="15"/>
  <c r="AB48" i="15"/>
  <c r="Z58" i="15"/>
  <c r="AA65" i="15"/>
  <c r="AC3" i="15"/>
  <c r="Z6" i="15"/>
  <c r="AB8" i="15"/>
  <c r="AD10" i="15"/>
  <c r="AE10" i="15" s="1"/>
  <c r="AA13" i="15"/>
  <c r="AC15" i="15"/>
  <c r="Z18" i="15"/>
  <c r="AB20" i="15"/>
  <c r="AD22" i="15"/>
  <c r="AE22" i="15" s="1"/>
  <c r="AA25" i="15"/>
  <c r="AC27" i="15"/>
  <c r="Z30" i="15"/>
  <c r="AB32" i="15"/>
  <c r="AD34" i="15"/>
  <c r="AE34" i="15" s="1"/>
  <c r="AA37" i="15"/>
  <c r="AC39" i="15"/>
  <c r="Z42" i="15"/>
  <c r="AB44" i="15"/>
  <c r="AD46" i="15"/>
  <c r="AE46" i="15" s="1"/>
  <c r="AA49" i="15"/>
  <c r="AC51" i="15"/>
  <c r="Z54" i="15"/>
  <c r="AB56" i="15"/>
  <c r="AD58" i="15"/>
  <c r="AE58" i="15" s="1"/>
  <c r="AA61" i="15"/>
  <c r="AC63" i="15"/>
  <c r="AC11" i="15"/>
  <c r="Z7" i="15"/>
  <c r="AC16" i="15"/>
  <c r="AD23" i="15"/>
  <c r="AE23" i="15" s="1"/>
  <c r="AD35" i="15"/>
  <c r="AE35" i="15" s="1"/>
  <c r="AD47" i="15"/>
  <c r="AE47" i="15" s="1"/>
  <c r="AD59" i="15"/>
  <c r="AE59" i="15" s="1"/>
  <c r="AC9" i="15"/>
  <c r="AC21" i="15"/>
  <c r="AD28" i="15"/>
  <c r="AE28" i="15" s="1"/>
  <c r="Z36" i="15"/>
  <c r="AA43" i="15"/>
  <c r="AB50" i="15"/>
  <c r="AA55" i="15"/>
  <c r="AD64" i="15"/>
  <c r="AE64" i="15" s="1"/>
  <c r="AD9" i="15"/>
  <c r="AE9" i="15" s="1"/>
  <c r="AA24" i="15"/>
  <c r="Z29" i="15"/>
  <c r="AA36" i="15"/>
  <c r="AB43" i="15"/>
  <c r="AA48" i="15"/>
  <c r="AB55" i="15"/>
  <c r="AA5" i="15"/>
  <c r="AC19" i="15"/>
  <c r="AD26" i="15"/>
  <c r="AE26" i="15" s="1"/>
  <c r="AB36" i="15"/>
  <c r="AA41" i="15"/>
  <c r="Z46" i="15"/>
  <c r="AA53" i="15"/>
  <c r="AB60" i="15"/>
  <c r="AD3" i="15"/>
  <c r="AE3" i="15" s="1"/>
  <c r="AA6" i="15"/>
  <c r="AC8" i="15"/>
  <c r="Z11" i="15"/>
  <c r="AB13" i="15"/>
  <c r="AD15" i="15"/>
  <c r="AE15" i="15" s="1"/>
  <c r="AA18" i="15"/>
  <c r="AC20" i="15"/>
  <c r="Z23" i="15"/>
  <c r="AB25" i="15"/>
  <c r="AD27" i="15"/>
  <c r="AE27" i="15" s="1"/>
  <c r="AA30" i="15"/>
  <c r="AC32" i="15"/>
  <c r="Z35" i="15"/>
  <c r="AB37" i="15"/>
  <c r="AD39" i="15"/>
  <c r="AE39" i="15" s="1"/>
  <c r="AA42" i="15"/>
  <c r="AC44" i="15"/>
  <c r="Z47" i="15"/>
  <c r="AB49" i="15"/>
  <c r="AD51" i="15"/>
  <c r="AE51" i="15" s="1"/>
  <c r="AA54" i="15"/>
  <c r="AC56" i="15"/>
  <c r="Z59" i="15"/>
  <c r="AB61" i="15"/>
  <c r="AD63" i="15"/>
  <c r="AE63" i="15" s="1"/>
  <c r="AC6" i="15"/>
  <c r="Z45" i="15"/>
  <c r="Z57" i="15"/>
  <c r="AA64" i="15"/>
  <c r="AC31" i="15"/>
  <c r="AC14" i="15"/>
  <c r="AC64" i="15"/>
  <c r="AA50" i="15"/>
  <c r="AA38" i="15"/>
  <c r="AA26" i="15"/>
  <c r="AD11" i="15"/>
  <c r="AE11" i="15" s="1"/>
  <c r="AB64" i="15"/>
  <c r="AA57" i="15"/>
  <c r="AB52" i="15"/>
  <c r="AA45" i="15"/>
  <c r="Z38" i="15"/>
  <c r="AD30" i="15"/>
  <c r="AE30" i="15" s="1"/>
  <c r="Z26" i="15"/>
  <c r="AA21" i="15"/>
  <c r="AD18" i="15"/>
  <c r="AE18" i="15" s="1"/>
  <c r="AB16" i="15"/>
  <c r="AB4" i="15"/>
  <c r="AD61" i="15"/>
  <c r="AE61" i="15" s="1"/>
  <c r="AB59" i="15"/>
  <c r="AC54" i="15"/>
  <c r="AA52" i="15"/>
  <c r="AD49" i="15"/>
  <c r="AE49" i="15" s="1"/>
  <c r="AB47" i="15"/>
  <c r="AC42" i="15"/>
  <c r="AA40" i="15"/>
  <c r="AD37" i="15"/>
  <c r="AE37" i="15" s="1"/>
  <c r="AB35" i="15"/>
  <c r="Z33" i="15"/>
  <c r="AC30" i="15"/>
  <c r="AA28" i="15"/>
  <c r="AD25" i="15"/>
  <c r="AE25" i="15" s="1"/>
  <c r="AB23" i="15"/>
  <c r="Z21" i="15"/>
  <c r="AC18" i="15"/>
  <c r="AA16" i="15"/>
  <c r="AA4" i="15"/>
  <c r="Z64" i="15"/>
  <c r="AC61" i="15"/>
  <c r="AA59" i="15"/>
  <c r="AD56" i="15"/>
  <c r="AE56" i="15" s="1"/>
  <c r="AB54" i="15"/>
  <c r="Z52" i="15"/>
  <c r="AC49" i="15"/>
  <c r="AA47" i="15"/>
  <c r="AD44" i="15"/>
  <c r="AE44" i="15" s="1"/>
  <c r="AB42" i="15"/>
  <c r="Z40" i="15"/>
  <c r="AC37" i="15"/>
  <c r="AA35" i="15"/>
  <c r="AD32" i="15"/>
  <c r="AE32" i="15" s="1"/>
  <c r="AB30" i="15"/>
  <c r="Z28" i="15"/>
  <c r="AC25" i="15"/>
  <c r="AA23" i="15"/>
  <c r="AD20" i="15"/>
  <c r="AE20" i="15" s="1"/>
  <c r="AB18" i="15"/>
  <c r="Z16" i="15"/>
  <c r="AC13" i="15"/>
  <c r="AA11" i="15"/>
  <c r="AD8" i="15"/>
  <c r="AE8" i="15" s="1"/>
  <c r="AB6" i="15"/>
  <c r="Z4" i="15"/>
  <c r="P7" i="10"/>
  <c r="EK3" i="13"/>
  <c r="EL13" i="13"/>
  <c r="EP14" i="13"/>
  <c r="EM13" i="13"/>
  <c r="EO13" i="13" s="1"/>
  <c r="EP15" i="13"/>
  <c r="EM12" i="13"/>
  <c r="EO12" i="13" s="1"/>
  <c r="EM10" i="13"/>
  <c r="EP12" i="13"/>
  <c r="EL10" i="13"/>
  <c r="EM9" i="13"/>
  <c r="EO9" i="13" s="1"/>
  <c r="EP7" i="13"/>
  <c r="EN12" i="13"/>
  <c r="EM15" i="13"/>
  <c r="EP9" i="13"/>
  <c r="EM7" i="13"/>
  <c r="EL4" i="13"/>
  <c r="EN4" i="13" s="1"/>
  <c r="EL3" i="13"/>
  <c r="EL15" i="13"/>
  <c r="EL7" i="13"/>
  <c r="EL12" i="13"/>
  <c r="EM6" i="13"/>
  <c r="EO6" i="13" s="1"/>
  <c r="EP11" i="13"/>
  <c r="EP8" i="13"/>
  <c r="EL6" i="13"/>
  <c r="EM14" i="13"/>
  <c r="EM11" i="13"/>
  <c r="EO11" i="13" s="1"/>
  <c r="EP5" i="13"/>
  <c r="EL9" i="13"/>
  <c r="EL14" i="13"/>
  <c r="EM16" i="13"/>
  <c r="EP13" i="13"/>
  <c r="EP10" i="13"/>
  <c r="EM8" i="13"/>
  <c r="EN8" i="13" s="1"/>
  <c r="EP16" i="13"/>
  <c r="EL11" i="13"/>
  <c r="EL16" i="13"/>
  <c r="EN13" i="13"/>
  <c r="EL8" i="13"/>
  <c r="EM5" i="13"/>
  <c r="EN5" i="13" s="1"/>
  <c r="U41" i="10"/>
  <c r="DR29" i="11"/>
  <c r="DQ22" i="11"/>
  <c r="DR17" i="11"/>
  <c r="DQ10" i="11"/>
  <c r="DR5" i="11"/>
  <c r="DQ29" i="11"/>
  <c r="DQ17" i="11"/>
  <c r="DR23" i="11"/>
  <c r="DR11" i="11"/>
  <c r="DR30" i="11"/>
  <c r="DR18" i="11"/>
  <c r="DR6" i="11"/>
  <c r="V22" i="10"/>
  <c r="V6" i="10"/>
  <c r="I7" i="10"/>
  <c r="EO16" i="13"/>
  <c r="EO4" i="13"/>
  <c r="DX9" i="13"/>
  <c r="DV9" i="13"/>
  <c r="DW9" i="13"/>
  <c r="EH9" i="13"/>
  <c r="EI9" i="13"/>
  <c r="DZ8" i="13"/>
  <c r="DX8" i="13"/>
  <c r="DY8" i="13"/>
  <c r="DM6" i="13"/>
  <c r="DS3" i="13"/>
  <c r="DM5" i="13"/>
  <c r="CR19" i="13"/>
  <c r="DN7" i="13"/>
  <c r="DX7" i="13"/>
  <c r="DS4" i="13"/>
  <c r="DR8" i="13"/>
  <c r="DS7" i="13"/>
  <c r="EI8" i="13"/>
  <c r="DW8" i="13"/>
  <c r="DO4" i="13"/>
  <c r="DP4" i="13" s="1"/>
  <c r="EI7" i="13"/>
  <c r="DW7" i="13"/>
  <c r="DQ7" i="13" s="1"/>
  <c r="DR4" i="13"/>
  <c r="DU3" i="13"/>
  <c r="EC3" i="13" s="1"/>
  <c r="EA7" i="13"/>
  <c r="DR7" i="13"/>
  <c r="EG9" i="13"/>
  <c r="EH8" i="13"/>
  <c r="EH7" i="13"/>
  <c r="DV7" i="13"/>
  <c r="DZ7" i="13"/>
  <c r="DO9" i="13"/>
  <c r="DP9" i="13" s="1"/>
  <c r="DM9" i="13"/>
  <c r="CR3" i="13"/>
  <c r="DM3" i="13"/>
  <c r="DZ3" i="13"/>
  <c r="EF9" i="13"/>
  <c r="CR16" i="13"/>
  <c r="EG8" i="13"/>
  <c r="DN9" i="13"/>
  <c r="DY7" i="13"/>
  <c r="DO6" i="13"/>
  <c r="DV8" i="13"/>
  <c r="DN6" i="13"/>
  <c r="DP6" i="13" s="1"/>
  <c r="EC9" i="13"/>
  <c r="DR5" i="13"/>
  <c r="DU6" i="13"/>
  <c r="EB9" i="13"/>
  <c r="ED8" i="13"/>
  <c r="EF7" i="13"/>
  <c r="CR11" i="13"/>
  <c r="CR9" i="13"/>
  <c r="DO5" i="13"/>
  <c r="DU5" i="13"/>
  <c r="EA9" i="13"/>
  <c r="EC8" i="13"/>
  <c r="EE7" i="13"/>
  <c r="DS6" i="13"/>
  <c r="DQ9" i="13"/>
  <c r="DS5" i="13"/>
  <c r="EE8" i="13"/>
  <c r="EG7" i="13"/>
  <c r="DN5" i="13"/>
  <c r="DP5" i="13" s="1"/>
  <c r="DR9" i="13"/>
  <c r="DU4" i="13"/>
  <c r="DZ9" i="13"/>
  <c r="EB8" i="13"/>
  <c r="ED7" i="13"/>
  <c r="ED9" i="13"/>
  <c r="EF8" i="13"/>
  <c r="DO7" i="13"/>
  <c r="DP7" i="13" s="1"/>
  <c r="DM8" i="13"/>
  <c r="DY9" i="13"/>
  <c r="EA8" i="13"/>
  <c r="EC7" i="13"/>
  <c r="DR6" i="13"/>
  <c r="DN4" i="13"/>
  <c r="DM4" i="13"/>
  <c r="EE9" i="13"/>
  <c r="CR23" i="13"/>
  <c r="CR6" i="13"/>
  <c r="CR4" i="13"/>
  <c r="DO8" i="13"/>
  <c r="DS9" i="13"/>
  <c r="DN8" i="13"/>
  <c r="DP8" i="13" s="1"/>
  <c r="EF9" i="2"/>
  <c r="EV9" i="2" s="1"/>
  <c r="DT9" i="2"/>
  <c r="EJ9" i="2" s="1"/>
  <c r="EE9" i="2"/>
  <c r="EU9" i="2" s="1"/>
  <c r="DS9" i="2"/>
  <c r="ED9" i="2"/>
  <c r="ET9" i="2" s="1"/>
  <c r="EC9" i="2"/>
  <c r="ES9" i="2" s="1"/>
  <c r="A3" i="10"/>
  <c r="A7" i="10"/>
  <c r="A4" i="10"/>
  <c r="A6" i="10"/>
  <c r="A5" i="10"/>
  <c r="A8" i="10"/>
  <c r="DQ8" i="13"/>
  <c r="FC12" i="2"/>
  <c r="FC24" i="2"/>
  <c r="FC4" i="2"/>
  <c r="FC6" i="2"/>
  <c r="FC32" i="2"/>
  <c r="FC21" i="2"/>
  <c r="FC13" i="2"/>
  <c r="FC25" i="2"/>
  <c r="FC5" i="2"/>
  <c r="FC29" i="2"/>
  <c r="FC30" i="2"/>
  <c r="FC19" i="2"/>
  <c r="FC8" i="2"/>
  <c r="FC9" i="2"/>
  <c r="FC23" i="2"/>
  <c r="FC10" i="2"/>
  <c r="FC7" i="2"/>
  <c r="FC11" i="2"/>
  <c r="FC22" i="2"/>
  <c r="FC20" i="2"/>
  <c r="FC31" i="2"/>
  <c r="FC18" i="2"/>
  <c r="FC17" i="2"/>
  <c r="FC16" i="2"/>
  <c r="FC27" i="2"/>
  <c r="FC15" i="2"/>
  <c r="FC28" i="2"/>
  <c r="FC26" i="2"/>
  <c r="FC14" i="2"/>
  <c r="BU17" i="11"/>
  <c r="BU65" i="11"/>
  <c r="BU53" i="11"/>
  <c r="BU22" i="11"/>
  <c r="BU63" i="11"/>
  <c r="BU33" i="11"/>
  <c r="BU41" i="11"/>
  <c r="BU29" i="11"/>
  <c r="BU46" i="11"/>
  <c r="BU34" i="11"/>
  <c r="BU3" i="11"/>
  <c r="DN3" i="11"/>
  <c r="BU8" i="11"/>
  <c r="BU15" i="11"/>
  <c r="BU64" i="11"/>
  <c r="BU55" i="11"/>
  <c r="BU52" i="11"/>
  <c r="BU28" i="11"/>
  <c r="BU56" i="11"/>
  <c r="BU44" i="11"/>
  <c r="BU20" i="11"/>
  <c r="BU27" i="11"/>
  <c r="BU60" i="11"/>
  <c r="BU48" i="11"/>
  <c r="BU45" i="11"/>
  <c r="BU36" i="11"/>
  <c r="BU24" i="11"/>
  <c r="BU21" i="11"/>
  <c r="BU12" i="11"/>
  <c r="BU9" i="11"/>
  <c r="BU43" i="11"/>
  <c r="BU31" i="11"/>
  <c r="BU19" i="11"/>
  <c r="BU18" i="11"/>
  <c r="BU7" i="11"/>
  <c r="BU39" i="11"/>
  <c r="BU6" i="11"/>
  <c r="BU10" i="11"/>
  <c r="BU54" i="11"/>
  <c r="BU59" i="11"/>
  <c r="BU5" i="11"/>
  <c r="BU25" i="11"/>
  <c r="BU57" i="11"/>
  <c r="BU47" i="11"/>
  <c r="BU30" i="11"/>
  <c r="BU35" i="11"/>
  <c r="BU42" i="11"/>
  <c r="BU51" i="11"/>
  <c r="BU38" i="11"/>
  <c r="CO21" i="2"/>
  <c r="CO45" i="2"/>
  <c r="CO58" i="2"/>
  <c r="CO4" i="2"/>
  <c r="CO48" i="2"/>
  <c r="CO46" i="2"/>
  <c r="CO47" i="2"/>
  <c r="CO3" i="2"/>
  <c r="EY4" i="2"/>
  <c r="CO55" i="2"/>
  <c r="CO43" i="2"/>
  <c r="CO31" i="2"/>
  <c r="CO19" i="2"/>
  <c r="CO7" i="2"/>
  <c r="CO60" i="2"/>
  <c r="CO36" i="2"/>
  <c r="CO24" i="2"/>
  <c r="CO12" i="2"/>
  <c r="CO54" i="2"/>
  <c r="CO42" i="2"/>
  <c r="CO30" i="2"/>
  <c r="CO18" i="2"/>
  <c r="CO6" i="2"/>
  <c r="CO59" i="2"/>
  <c r="CO35" i="2"/>
  <c r="CO23" i="2"/>
  <c r="CO11" i="2"/>
  <c r="EY15" i="2"/>
  <c r="EY27" i="2"/>
  <c r="CO56" i="2"/>
  <c r="CO50" i="2"/>
  <c r="CO44" i="2"/>
  <c r="CO38" i="2"/>
  <c r="CO32" i="2"/>
  <c r="CO26" i="2"/>
  <c r="CO20" i="2"/>
  <c r="CO14" i="2"/>
  <c r="CO8" i="2"/>
  <c r="CO51" i="2"/>
  <c r="CO39" i="2"/>
  <c r="CO27" i="2"/>
  <c r="CO15" i="2"/>
  <c r="EY10" i="2"/>
  <c r="EY9" i="2"/>
  <c r="EY32" i="2"/>
  <c r="EY20" i="2"/>
  <c r="EY8" i="2"/>
  <c r="EY22" i="2"/>
  <c r="EY21" i="2"/>
  <c r="EY31" i="2"/>
  <c r="EY19" i="2"/>
  <c r="EY7" i="2"/>
  <c r="EY26" i="2"/>
  <c r="EY25" i="2"/>
  <c r="EY12" i="2"/>
  <c r="EY23" i="2"/>
  <c r="EY30" i="2"/>
  <c r="EY18" i="2"/>
  <c r="EY6" i="2"/>
  <c r="EY13" i="2"/>
  <c r="EY24" i="2"/>
  <c r="EY11" i="2"/>
  <c r="EY29" i="2"/>
  <c r="EY17" i="2"/>
  <c r="EY5" i="2"/>
  <c r="EY14" i="2"/>
  <c r="EY28" i="2"/>
  <c r="EY16" i="2"/>
  <c r="DJ6" i="2"/>
  <c r="DJ7" i="2"/>
  <c r="DJ3" i="2"/>
  <c r="DJ8" i="2"/>
  <c r="DK7" i="2"/>
  <c r="DJ5" i="2"/>
  <c r="DJ4" i="2"/>
  <c r="EX3" i="2"/>
  <c r="EZ4" i="2"/>
  <c r="EZ12" i="2"/>
  <c r="EZ19" i="2"/>
  <c r="EZ26" i="2"/>
  <c r="EZ28" i="2"/>
  <c r="EZ22" i="2"/>
  <c r="EZ10" i="2"/>
  <c r="EZ17" i="2"/>
  <c r="EZ31" i="2"/>
  <c r="EZ24" i="2"/>
  <c r="EZ16" i="2"/>
  <c r="EZ9" i="2"/>
  <c r="EZ23" i="2"/>
  <c r="EZ32" i="2"/>
  <c r="EZ15" i="2"/>
  <c r="EZ7" i="2"/>
  <c r="EZ11" i="2"/>
  <c r="EZ18" i="2"/>
  <c r="EZ30" i="2"/>
  <c r="EZ29" i="2"/>
  <c r="EZ14" i="2"/>
  <c r="EZ27" i="2"/>
  <c r="EZ20" i="2"/>
  <c r="EZ13" i="2"/>
  <c r="EZ6" i="2"/>
  <c r="EZ25" i="2"/>
  <c r="EZ8" i="2"/>
  <c r="EZ21" i="2"/>
  <c r="EZ5" i="2"/>
  <c r="DK3" i="2"/>
  <c r="DK8" i="2"/>
  <c r="DK6" i="2"/>
  <c r="DO3" i="2"/>
  <c r="DK5" i="2"/>
  <c r="DK4" i="2"/>
  <c r="DP3" i="2"/>
  <c r="DP7" i="2"/>
  <c r="DO7" i="2"/>
  <c r="DP5" i="2"/>
  <c r="DO4" i="2"/>
  <c r="DP8" i="2"/>
  <c r="DO8" i="2"/>
  <c r="DO5" i="2"/>
  <c r="DP4" i="2"/>
  <c r="DY4" i="2"/>
  <c r="DL3" i="2"/>
  <c r="DX4" i="2"/>
  <c r="DL6" i="2"/>
  <c r="DL8" i="2"/>
  <c r="DL7" i="2"/>
  <c r="DL5" i="2"/>
  <c r="DL4" i="2"/>
  <c r="DZ4" i="2"/>
  <c r="EC7" i="2"/>
  <c r="ES7" i="2" s="1"/>
  <c r="DW5" i="2"/>
  <c r="DV5" i="2"/>
  <c r="EL5" i="2" s="1"/>
  <c r="ED7" i="2"/>
  <c r="DW4" i="2"/>
  <c r="DX5" i="2"/>
  <c r="DV4" i="2"/>
  <c r="DS6" i="2"/>
  <c r="DT3" i="2"/>
  <c r="EB8" i="2"/>
  <c r="EB7" i="2"/>
  <c r="ER7" i="2" s="1"/>
  <c r="EE6" i="2"/>
  <c r="EF3" i="2"/>
  <c r="EV3" i="2" s="1"/>
  <c r="ED6" i="2"/>
  <c r="DW7" i="2"/>
  <c r="DV7" i="2"/>
  <c r="EA3" i="2"/>
  <c r="EC4" i="2"/>
  <c r="DU7" i="2"/>
  <c r="DU8" i="2"/>
  <c r="DY6" i="2"/>
  <c r="EA5" i="2"/>
  <c r="DA61" i="2"/>
  <c r="EE8" i="2"/>
  <c r="DS8" i="2"/>
  <c r="DU5" i="2"/>
  <c r="DY3" i="2"/>
  <c r="CQ61" i="2"/>
  <c r="CR62" i="2"/>
  <c r="CS61" i="2"/>
  <c r="DZ3" i="2"/>
  <c r="EB4" i="2"/>
  <c r="EF7" i="2"/>
  <c r="DT7" i="2"/>
  <c r="EF8" i="2"/>
  <c r="DT8" i="2"/>
  <c r="DX6" i="2"/>
  <c r="DZ5" i="2"/>
  <c r="CZ61" i="2"/>
  <c r="ED8" i="2"/>
  <c r="EF5" i="2"/>
  <c r="DT5" i="2"/>
  <c r="DV3" i="2"/>
  <c r="CX61" i="2"/>
  <c r="CV61" i="2"/>
  <c r="EA8" i="2"/>
  <c r="DZ8" i="2"/>
  <c r="DC62" i="2"/>
  <c r="DC61" i="2"/>
  <c r="DD62" i="2"/>
  <c r="DU3" i="2"/>
  <c r="CT61" i="2"/>
  <c r="EA4" i="2"/>
  <c r="EE7" i="2"/>
  <c r="DS7" i="2"/>
  <c r="DW6" i="2"/>
  <c r="DY5" i="2"/>
  <c r="CY61" i="2"/>
  <c r="EC8" i="2"/>
  <c r="DW3" i="2"/>
  <c r="DS3" i="2"/>
  <c r="EI3" i="2" s="1"/>
  <c r="DV6" i="2"/>
  <c r="CW61" i="2"/>
  <c r="EB3" i="2"/>
  <c r="DY8" i="2"/>
  <c r="EA7" i="2"/>
  <c r="EC6" i="2"/>
  <c r="EE5" i="2"/>
  <c r="DS5" i="2"/>
  <c r="DU4" i="2"/>
  <c r="CS62" i="2"/>
  <c r="CV62" i="2"/>
  <c r="CU62" i="2"/>
  <c r="DT6" i="2"/>
  <c r="CU61" i="2"/>
  <c r="CZ62" i="2"/>
  <c r="DD61" i="2"/>
  <c r="CR61" i="2"/>
  <c r="EC3" i="2"/>
  <c r="DX8" i="2"/>
  <c r="DZ7" i="2"/>
  <c r="EB6" i="2"/>
  <c r="ED5" i="2"/>
  <c r="EF4" i="2"/>
  <c r="DT4" i="2"/>
  <c r="CT62" i="2"/>
  <c r="DU6" i="2"/>
  <c r="DA62" i="2"/>
  <c r="CY62" i="2"/>
  <c r="ED3" i="2"/>
  <c r="DW8" i="2"/>
  <c r="DY7" i="2"/>
  <c r="EA6" i="2"/>
  <c r="EC5" i="2"/>
  <c r="EE4" i="2"/>
  <c r="DS4" i="2"/>
  <c r="CW62" i="2"/>
  <c r="DX3" i="2"/>
  <c r="EF6" i="2"/>
  <c r="DB62" i="2"/>
  <c r="CQ62" i="2"/>
  <c r="CX62" i="2"/>
  <c r="DB61" i="2"/>
  <c r="EE3" i="2"/>
  <c r="DV8" i="2"/>
  <c r="DX7" i="2"/>
  <c r="DZ6" i="2"/>
  <c r="EB5" i="2"/>
  <c r="ED4" i="2"/>
  <c r="AN4" i="15" l="1"/>
  <c r="AM4" i="15"/>
  <c r="AO4" i="15" s="1"/>
  <c r="AN5" i="15"/>
  <c r="AM5" i="15"/>
  <c r="AO5" i="15" s="1"/>
  <c r="W41" i="10"/>
  <c r="Z41" i="10"/>
  <c r="AB2" i="10"/>
  <c r="AD5" i="10"/>
  <c r="AD9" i="10"/>
  <c r="AD13" i="10"/>
  <c r="AD17" i="10"/>
  <c r="AD21" i="10"/>
  <c r="AD25" i="10"/>
  <c r="AD29" i="10"/>
  <c r="AD33" i="10"/>
  <c r="AD37" i="10"/>
  <c r="AD41" i="10"/>
  <c r="AD45" i="10"/>
  <c r="AD49" i="10"/>
  <c r="AD53" i="10"/>
  <c r="AD57" i="10"/>
  <c r="AD61" i="10"/>
  <c r="AD65" i="10"/>
  <c r="AE5" i="10"/>
  <c r="AE9" i="10"/>
  <c r="AE13" i="10"/>
  <c r="AE17" i="10"/>
  <c r="AE21" i="10"/>
  <c r="AE25" i="10"/>
  <c r="AE29" i="10"/>
  <c r="AE33" i="10"/>
  <c r="AE37" i="10"/>
  <c r="AE41" i="10"/>
  <c r="AE45" i="10"/>
  <c r="AE49" i="10"/>
  <c r="AE53" i="10"/>
  <c r="AE57" i="10"/>
  <c r="AE61" i="10"/>
  <c r="AE65" i="10"/>
  <c r="AD10" i="10"/>
  <c r="AD26" i="10"/>
  <c r="AD30" i="10"/>
  <c r="AD38" i="10"/>
  <c r="AD50" i="10"/>
  <c r="AD58" i="10"/>
  <c r="AD66" i="10"/>
  <c r="AE22" i="10"/>
  <c r="AE38" i="10"/>
  <c r="AE46" i="10"/>
  <c r="AE58" i="10"/>
  <c r="AE66" i="10"/>
  <c r="AC6" i="10"/>
  <c r="AC10" i="10"/>
  <c r="AC14" i="10"/>
  <c r="AC18" i="10"/>
  <c r="AC22" i="10"/>
  <c r="AC26" i="10"/>
  <c r="AC30" i="10"/>
  <c r="AC34" i="10"/>
  <c r="AC38" i="10"/>
  <c r="AC42" i="10"/>
  <c r="AC46" i="10"/>
  <c r="AC50" i="10"/>
  <c r="AC54" i="10"/>
  <c r="AC58" i="10"/>
  <c r="AC62" i="10"/>
  <c r="AC66" i="10"/>
  <c r="AD6" i="10"/>
  <c r="AD14" i="10"/>
  <c r="AD18" i="10"/>
  <c r="AD22" i="10"/>
  <c r="AD34" i="10"/>
  <c r="AD42" i="10"/>
  <c r="AD46" i="10"/>
  <c r="AD54" i="10"/>
  <c r="AD62" i="10"/>
  <c r="AE6" i="10"/>
  <c r="AE10" i="10"/>
  <c r="AE14" i="10"/>
  <c r="AE18" i="10"/>
  <c r="AE26" i="10"/>
  <c r="AE30" i="10"/>
  <c r="AE34" i="10"/>
  <c r="AE42" i="10"/>
  <c r="AE50" i="10"/>
  <c r="AE54" i="10"/>
  <c r="AE62" i="10"/>
  <c r="AC3" i="10"/>
  <c r="AC7" i="10"/>
  <c r="AC11" i="10"/>
  <c r="AC15" i="10"/>
  <c r="AC19" i="10"/>
  <c r="AC23" i="10"/>
  <c r="AC27" i="10"/>
  <c r="AC31" i="10"/>
  <c r="AC35" i="10"/>
  <c r="AC39" i="10"/>
  <c r="AC43" i="10"/>
  <c r="AC47" i="10"/>
  <c r="AC51" i="10"/>
  <c r="AC55" i="10"/>
  <c r="AC59" i="10"/>
  <c r="AC63" i="10"/>
  <c r="AC67" i="10"/>
  <c r="AD3" i="10"/>
  <c r="AD7" i="10"/>
  <c r="AD11" i="10"/>
  <c r="AD15" i="10"/>
  <c r="AD19" i="10"/>
  <c r="AD23" i="10"/>
  <c r="AD27" i="10"/>
  <c r="AD31" i="10"/>
  <c r="AD35" i="10"/>
  <c r="AD39" i="10"/>
  <c r="AD43" i="10"/>
  <c r="AD47" i="10"/>
  <c r="AD51" i="10"/>
  <c r="AD55" i="10"/>
  <c r="AD59" i="10"/>
  <c r="AD63" i="10"/>
  <c r="AD67" i="10"/>
  <c r="AC9" i="10"/>
  <c r="AC20" i="10"/>
  <c r="AE28" i="10"/>
  <c r="AE39" i="10"/>
  <c r="AD48" i="10"/>
  <c r="AC57" i="10"/>
  <c r="AC68" i="10"/>
  <c r="AE11" i="10"/>
  <c r="AD20" i="10"/>
  <c r="AC29" i="10"/>
  <c r="AC40" i="10"/>
  <c r="AE48" i="10"/>
  <c r="AE59" i="10"/>
  <c r="AD68" i="10"/>
  <c r="AC4" i="10"/>
  <c r="AD32" i="10"/>
  <c r="AC52" i="10"/>
  <c r="AD4" i="10"/>
  <c r="AC13" i="10"/>
  <c r="AC24" i="10"/>
  <c r="AE32" i="10"/>
  <c r="AE43" i="10"/>
  <c r="AD52" i="10"/>
  <c r="AC61" i="10"/>
  <c r="AE4" i="10"/>
  <c r="AE15" i="10"/>
  <c r="AD24" i="10"/>
  <c r="AC33" i="10"/>
  <c r="AC44" i="10"/>
  <c r="AE52" i="10"/>
  <c r="AE63" i="10"/>
  <c r="AC5" i="10"/>
  <c r="AE24" i="10"/>
  <c r="AE35" i="10"/>
  <c r="AD44" i="10"/>
  <c r="AC64" i="10"/>
  <c r="AC17" i="10"/>
  <c r="AE47" i="10"/>
  <c r="AE8" i="10"/>
  <c r="AD28" i="10"/>
  <c r="AC48" i="10"/>
  <c r="AE56" i="10"/>
  <c r="AC12" i="10"/>
  <c r="AE20" i="10"/>
  <c r="AE31" i="10"/>
  <c r="AD40" i="10"/>
  <c r="AC49" i="10"/>
  <c r="AC60" i="10"/>
  <c r="AE68" i="10"/>
  <c r="AE3" i="10"/>
  <c r="AD12" i="10"/>
  <c r="AC21" i="10"/>
  <c r="AC32" i="10"/>
  <c r="AE40" i="10"/>
  <c r="AE51" i="10"/>
  <c r="AD60" i="10"/>
  <c r="AE12" i="10"/>
  <c r="AE23" i="10"/>
  <c r="AC41" i="10"/>
  <c r="AE60" i="10"/>
  <c r="AC16" i="10"/>
  <c r="AC53" i="10"/>
  <c r="AE7" i="10"/>
  <c r="AD16" i="10"/>
  <c r="AC25" i="10"/>
  <c r="AC36" i="10"/>
  <c r="AE44" i="10"/>
  <c r="AE55" i="10"/>
  <c r="AD64" i="10"/>
  <c r="AC8" i="10"/>
  <c r="AE16" i="10"/>
  <c r="AE27" i="10"/>
  <c r="AD36" i="10"/>
  <c r="AC45" i="10"/>
  <c r="AC56" i="10"/>
  <c r="AE64" i="10"/>
  <c r="AD8" i="10"/>
  <c r="AC28" i="10"/>
  <c r="AE36" i="10"/>
  <c r="AD56" i="10"/>
  <c r="AC65" i="10"/>
  <c r="AE19" i="10"/>
  <c r="AC37" i="10"/>
  <c r="AE67" i="10"/>
  <c r="AN2" i="15"/>
  <c r="AN3" i="15"/>
  <c r="AN8" i="15"/>
  <c r="AN7" i="15"/>
  <c r="AN6" i="15"/>
  <c r="AD2" i="15"/>
  <c r="AE2" i="15" s="1"/>
  <c r="AC2" i="15"/>
  <c r="AB2" i="15"/>
  <c r="AA2" i="15"/>
  <c r="Z2" i="15"/>
  <c r="EN10" i="13"/>
  <c r="EN9" i="13"/>
  <c r="EN14" i="13"/>
  <c r="EO10" i="13"/>
  <c r="EO5" i="13"/>
  <c r="EP3" i="13"/>
  <c r="EM3" i="13"/>
  <c r="EO3" i="13" s="1"/>
  <c r="EO8" i="13"/>
  <c r="EN11" i="13"/>
  <c r="EN6" i="13"/>
  <c r="EN7" i="13"/>
  <c r="EO7" i="13"/>
  <c r="EN16" i="13"/>
  <c r="EN15" i="13"/>
  <c r="EO15" i="13"/>
  <c r="X53" i="10" s="1"/>
  <c r="EO14" i="13"/>
  <c r="U35" i="10"/>
  <c r="Z35" i="10" s="1"/>
  <c r="V51" i="10"/>
  <c r="V28" i="10"/>
  <c r="U5" i="10"/>
  <c r="Z5" i="10" s="1"/>
  <c r="V50" i="10"/>
  <c r="U27" i="10"/>
  <c r="Z27" i="10" s="1"/>
  <c r="U7" i="10"/>
  <c r="V27" i="10"/>
  <c r="U16" i="10"/>
  <c r="U39" i="10"/>
  <c r="U47" i="10"/>
  <c r="Z47" i="10" s="1"/>
  <c r="V31" i="10"/>
  <c r="V7" i="10"/>
  <c r="V42" i="10"/>
  <c r="U51" i="10"/>
  <c r="Z51" i="10" s="1"/>
  <c r="U28" i="10"/>
  <c r="U25" i="10"/>
  <c r="W25" i="10" s="1"/>
  <c r="V32" i="10"/>
  <c r="V37" i="10"/>
  <c r="V44" i="10"/>
  <c r="V5" i="10"/>
  <c r="V23" i="10"/>
  <c r="V36" i="10"/>
  <c r="U10" i="10"/>
  <c r="U14" i="10"/>
  <c r="V19" i="10"/>
  <c r="V25" i="10"/>
  <c r="U33" i="10"/>
  <c r="U50" i="10"/>
  <c r="U3" i="10"/>
  <c r="V10" i="10"/>
  <c r="V14" i="10"/>
  <c r="U20" i="10"/>
  <c r="Z20" i="10" s="1"/>
  <c r="V33" i="10"/>
  <c r="U38" i="10"/>
  <c r="U45" i="10"/>
  <c r="U52" i="10"/>
  <c r="U13" i="10"/>
  <c r="Z13" i="10" s="1"/>
  <c r="V3" i="10"/>
  <c r="U15" i="10"/>
  <c r="V20" i="10"/>
  <c r="U26" i="10"/>
  <c r="V38" i="10"/>
  <c r="V45" i="10"/>
  <c r="V52" i="10"/>
  <c r="V46" i="10"/>
  <c r="V8" i="10"/>
  <c r="U18" i="10"/>
  <c r="Z18" i="10" s="1"/>
  <c r="V43" i="10"/>
  <c r="V9" i="10"/>
  <c r="V24" i="10"/>
  <c r="U44" i="10"/>
  <c r="U4" i="10"/>
  <c r="U11" i="10"/>
  <c r="V15" i="10"/>
  <c r="U21" i="10"/>
  <c r="V26" i="10"/>
  <c r="U34" i="10"/>
  <c r="U53" i="10"/>
  <c r="V29" i="10"/>
  <c r="U40" i="10"/>
  <c r="U24" i="10"/>
  <c r="Z24" i="10" s="1"/>
  <c r="U49" i="10"/>
  <c r="Z49" i="10" s="1"/>
  <c r="V13" i="10"/>
  <c r="U32" i="10"/>
  <c r="Z32" i="10" s="1"/>
  <c r="V49" i="10"/>
  <c r="V4" i="10"/>
  <c r="V11" i="10"/>
  <c r="V21" i="10"/>
  <c r="U29" i="10"/>
  <c r="V34" i="10"/>
  <c r="V39" i="10"/>
  <c r="U46" i="10"/>
  <c r="W46" i="10" s="1"/>
  <c r="V53" i="10"/>
  <c r="V16" i="10"/>
  <c r="V30" i="10"/>
  <c r="U6" i="10"/>
  <c r="U12" i="10"/>
  <c r="Z12" i="10" s="1"/>
  <c r="U17" i="10"/>
  <c r="Z17" i="10" s="1"/>
  <c r="U22" i="10"/>
  <c r="W22" i="10" s="1"/>
  <c r="V35" i="10"/>
  <c r="V40" i="10"/>
  <c r="U48" i="10"/>
  <c r="Z48" i="10" s="1"/>
  <c r="U8" i="10"/>
  <c r="V12" i="10"/>
  <c r="V17" i="10"/>
  <c r="U23" i="10"/>
  <c r="W23" i="10" s="1"/>
  <c r="U30" i="10"/>
  <c r="U36" i="10"/>
  <c r="U42" i="10"/>
  <c r="V48" i="10"/>
  <c r="U43" i="10"/>
  <c r="Z43" i="10" s="1"/>
  <c r="U9" i="10"/>
  <c r="Z9" i="10" s="1"/>
  <c r="V18" i="10"/>
  <c r="U37" i="10"/>
  <c r="Z37" i="10" s="1"/>
  <c r="U19" i="10"/>
  <c r="V47" i="10"/>
  <c r="V41" i="10"/>
  <c r="U31" i="10"/>
  <c r="EF3" i="13"/>
  <c r="EB3" i="13"/>
  <c r="ED3" i="13"/>
  <c r="DW3" i="13"/>
  <c r="EH3" i="13"/>
  <c r="EA3" i="13"/>
  <c r="EI3" i="13"/>
  <c r="DY3" i="13"/>
  <c r="DX3" i="13"/>
  <c r="EG3" i="13"/>
  <c r="DV3" i="13"/>
  <c r="EE3" i="13"/>
  <c r="ED6" i="13"/>
  <c r="DW6" i="13"/>
  <c r="DX6" i="13"/>
  <c r="EA6" i="13"/>
  <c r="EE6" i="13"/>
  <c r="EI6" i="13"/>
  <c r="EF6" i="13"/>
  <c r="DY6" i="13"/>
  <c r="DZ6" i="13"/>
  <c r="EB6" i="13"/>
  <c r="EC6" i="13"/>
  <c r="EG6" i="13"/>
  <c r="DV6" i="13"/>
  <c r="EH6" i="13"/>
  <c r="DV4" i="13"/>
  <c r="EH4" i="13"/>
  <c r="ED4" i="13"/>
  <c r="EE4" i="13"/>
  <c r="DW4" i="13"/>
  <c r="EI4" i="13"/>
  <c r="EB4" i="13"/>
  <c r="DX4" i="13"/>
  <c r="EA4" i="13"/>
  <c r="EF4" i="13"/>
  <c r="EG4" i="13"/>
  <c r="DY4" i="13"/>
  <c r="DZ4" i="13"/>
  <c r="EC4" i="13"/>
  <c r="EF5" i="13"/>
  <c r="EA5" i="13"/>
  <c r="EE5" i="13"/>
  <c r="EG5" i="13"/>
  <c r="DV5" i="13"/>
  <c r="DQ5" i="13" s="1"/>
  <c r="EH5" i="13"/>
  <c r="EC5" i="13"/>
  <c r="ED5" i="13"/>
  <c r="DW5" i="13"/>
  <c r="EI5" i="13"/>
  <c r="DX5" i="13"/>
  <c r="DY5" i="13"/>
  <c r="DZ5" i="13"/>
  <c r="EB5" i="13"/>
  <c r="EI9" i="2"/>
  <c r="DN9" i="2"/>
  <c r="EM3" i="2"/>
  <c r="EI8" i="2"/>
  <c r="DO3" i="13"/>
  <c r="DP3" i="13" s="1"/>
  <c r="EY3" i="2"/>
  <c r="U2" i="10" s="1"/>
  <c r="Z2" i="10" s="1"/>
  <c r="FC3" i="2"/>
  <c r="EN3" i="2"/>
  <c r="FB20" i="2"/>
  <c r="FA20" i="2"/>
  <c r="FB16" i="2"/>
  <c r="FA16" i="2"/>
  <c r="FB27" i="2"/>
  <c r="FA27" i="2"/>
  <c r="FB31" i="2"/>
  <c r="FA31" i="2"/>
  <c r="FB29" i="2"/>
  <c r="FA29" i="2"/>
  <c r="FB21" i="2"/>
  <c r="FA21" i="2"/>
  <c r="FB7" i="2"/>
  <c r="FA7" i="2"/>
  <c r="EO7" i="2"/>
  <c r="EK8" i="2"/>
  <c r="FB8" i="2"/>
  <c r="FA8" i="2"/>
  <c r="FB15" i="2"/>
  <c r="FA15" i="2"/>
  <c r="FB19" i="2"/>
  <c r="FA19" i="2"/>
  <c r="FB30" i="2"/>
  <c r="FA30" i="2"/>
  <c r="FB22" i="2"/>
  <c r="FA22" i="2"/>
  <c r="FB28" i="2"/>
  <c r="FA28" i="2"/>
  <c r="FB26" i="2"/>
  <c r="FA26" i="2"/>
  <c r="EU3" i="2"/>
  <c r="EN8" i="2"/>
  <c r="EM8" i="2"/>
  <c r="ES3" i="2"/>
  <c r="EI7" i="2"/>
  <c r="EL3" i="2"/>
  <c r="EP3" i="2"/>
  <c r="EK7" i="2"/>
  <c r="FB25" i="2"/>
  <c r="FA25" i="2"/>
  <c r="FB32" i="2"/>
  <c r="FA32" i="2"/>
  <c r="FB12" i="2"/>
  <c r="FA12" i="2"/>
  <c r="FB10" i="2"/>
  <c r="FA10" i="2"/>
  <c r="FB11" i="2"/>
  <c r="FA11" i="2"/>
  <c r="ET3" i="2"/>
  <c r="EQ7" i="2"/>
  <c r="EU7" i="2"/>
  <c r="EJ5" i="2"/>
  <c r="ES4" i="2"/>
  <c r="EN5" i="2"/>
  <c r="EN4" i="2"/>
  <c r="FB6" i="2"/>
  <c r="FA6" i="2"/>
  <c r="FB23" i="2"/>
  <c r="FA23" i="2"/>
  <c r="FB4" i="2"/>
  <c r="FA4" i="2"/>
  <c r="FB24" i="2"/>
  <c r="FA24" i="2"/>
  <c r="FB14" i="2"/>
  <c r="FA14" i="2"/>
  <c r="FB17" i="2"/>
  <c r="FA17" i="2"/>
  <c r="FB18" i="2"/>
  <c r="FA18" i="2"/>
  <c r="FB5" i="2"/>
  <c r="FA5" i="2"/>
  <c r="EQ3" i="2"/>
  <c r="DM3" i="2"/>
  <c r="FB13" i="2"/>
  <c r="FA13" i="2"/>
  <c r="FB9" i="2"/>
  <c r="FA9" i="2"/>
  <c r="EO8" i="2"/>
  <c r="ER3" i="2"/>
  <c r="EL7" i="2"/>
  <c r="ET7" i="2"/>
  <c r="EK3" i="2"/>
  <c r="EO3" i="2"/>
  <c r="EM7" i="2"/>
  <c r="EJ8" i="2"/>
  <c r="EU8" i="2"/>
  <c r="EN7" i="2"/>
  <c r="EJ7" i="2"/>
  <c r="EP7" i="2"/>
  <c r="EV7" i="2"/>
  <c r="EJ3" i="2"/>
  <c r="EQ4" i="2"/>
  <c r="EV5" i="2"/>
  <c r="EM4" i="2"/>
  <c r="ET8" i="2"/>
  <c r="EO4" i="2"/>
  <c r="ER5" i="2"/>
  <c r="EP4" i="2"/>
  <c r="ET5" i="2"/>
  <c r="ES8" i="2"/>
  <c r="EP8" i="2"/>
  <c r="EV8" i="2"/>
  <c r="ET4" i="2"/>
  <c r="EJ4" i="2"/>
  <c r="EQ8" i="2"/>
  <c r="ER8" i="2"/>
  <c r="EI4" i="2"/>
  <c r="EV4" i="2"/>
  <c r="EL8" i="2"/>
  <c r="EP5" i="2"/>
  <c r="EK5" i="2"/>
  <c r="EM5" i="2"/>
  <c r="EU4" i="2"/>
  <c r="EK4" i="2"/>
  <c r="EQ5" i="2"/>
  <c r="EO5" i="2"/>
  <c r="ES5" i="2"/>
  <c r="EU5" i="2"/>
  <c r="ER4" i="2"/>
  <c r="EI5" i="2"/>
  <c r="EL4" i="2"/>
  <c r="EZ3" i="2"/>
  <c r="V2" i="10" s="1"/>
  <c r="DM5" i="2"/>
  <c r="DN6" i="2"/>
  <c r="DN7" i="2"/>
  <c r="DM6" i="2"/>
  <c r="DN4" i="2"/>
  <c r="DN8" i="2"/>
  <c r="DN3" i="2"/>
  <c r="DN5" i="2"/>
  <c r="DM8" i="2"/>
  <c r="DM7" i="2"/>
  <c r="DM4" i="2"/>
  <c r="Z46" i="10" l="1"/>
  <c r="W26" i="10"/>
  <c r="Z26" i="10"/>
  <c r="W6" i="10"/>
  <c r="Z6" i="10"/>
  <c r="W50" i="10"/>
  <c r="Z50" i="10"/>
  <c r="W33" i="10"/>
  <c r="Z33" i="10"/>
  <c r="W24" i="10"/>
  <c r="Z22" i="10"/>
  <c r="W3" i="10"/>
  <c r="Z3" i="10"/>
  <c r="W30" i="10"/>
  <c r="Z30" i="10"/>
  <c r="W15" i="10"/>
  <c r="Z15" i="10"/>
  <c r="W28" i="10"/>
  <c r="Z28" i="10"/>
  <c r="W31" i="10"/>
  <c r="Z31" i="10"/>
  <c r="W19" i="10"/>
  <c r="Z19" i="10"/>
  <c r="W8" i="10"/>
  <c r="Z8" i="10"/>
  <c r="W45" i="10"/>
  <c r="Z45" i="10"/>
  <c r="W10" i="10"/>
  <c r="Z10" i="10"/>
  <c r="W42" i="10"/>
  <c r="Z42" i="10"/>
  <c r="W36" i="10"/>
  <c r="Z36" i="10"/>
  <c r="W40" i="10"/>
  <c r="Z40" i="10"/>
  <c r="W52" i="10"/>
  <c r="Z52" i="10"/>
  <c r="W48" i="10"/>
  <c r="W38" i="10"/>
  <c r="W21" i="10"/>
  <c r="Z21" i="10"/>
  <c r="W7" i="10"/>
  <c r="Z7" i="10"/>
  <c r="W11" i="10"/>
  <c r="Z11" i="10"/>
  <c r="W4" i="10"/>
  <c r="Z4" i="10"/>
  <c r="W49" i="10"/>
  <c r="W34" i="10"/>
  <c r="Z34" i="10"/>
  <c r="W39" i="10"/>
  <c r="Z39" i="10"/>
  <c r="Z25" i="10"/>
  <c r="Z23" i="10"/>
  <c r="W44" i="10"/>
  <c r="Z44" i="10"/>
  <c r="W14" i="10"/>
  <c r="Z14" i="10"/>
  <c r="W29" i="10"/>
  <c r="Z29" i="10"/>
  <c r="W16" i="10"/>
  <c r="Z16" i="10"/>
  <c r="Z38" i="10"/>
  <c r="W35" i="10"/>
  <c r="W13" i="10"/>
  <c r="AF52" i="10"/>
  <c r="AG52" i="10"/>
  <c r="AF21" i="10"/>
  <c r="AG21" i="10"/>
  <c r="AF58" i="10"/>
  <c r="AG58" i="10"/>
  <c r="AF53" i="10"/>
  <c r="AG53" i="10"/>
  <c r="AF16" i="10"/>
  <c r="AG16" i="10"/>
  <c r="AF9" i="10"/>
  <c r="AG9" i="10"/>
  <c r="AG43" i="10"/>
  <c r="AF43" i="10"/>
  <c r="AF46" i="10"/>
  <c r="AG46" i="10"/>
  <c r="AG25" i="10"/>
  <c r="AF25" i="10"/>
  <c r="AF14" i="10"/>
  <c r="AG14" i="10"/>
  <c r="AF10" i="10"/>
  <c r="AG10" i="10"/>
  <c r="AF56" i="10"/>
  <c r="AG56" i="10"/>
  <c r="AF4" i="10"/>
  <c r="AG4" i="10"/>
  <c r="AF54" i="10"/>
  <c r="AG54" i="10"/>
  <c r="W37" i="10"/>
  <c r="W18" i="10"/>
  <c r="AF64" i="10"/>
  <c r="AG64" i="10"/>
  <c r="AF39" i="10"/>
  <c r="AG39" i="10"/>
  <c r="AG42" i="10"/>
  <c r="AF42" i="10"/>
  <c r="W43" i="10"/>
  <c r="AG37" i="10"/>
  <c r="AF37" i="10"/>
  <c r="AF41" i="10"/>
  <c r="AG41" i="10"/>
  <c r="AG49" i="10"/>
  <c r="AF49" i="10"/>
  <c r="AF40" i="10"/>
  <c r="AG40" i="10"/>
  <c r="AF35" i="10"/>
  <c r="AG35" i="10"/>
  <c r="AF38" i="10"/>
  <c r="AG38" i="10"/>
  <c r="AF48" i="10"/>
  <c r="AG48" i="10"/>
  <c r="AF59" i="10"/>
  <c r="AG59" i="10"/>
  <c r="AG55" i="10"/>
  <c r="AF55" i="10"/>
  <c r="AF45" i="10"/>
  <c r="AG45" i="10"/>
  <c r="AF47" i="10"/>
  <c r="AG47" i="10"/>
  <c r="AF44" i="10"/>
  <c r="AG44" i="10"/>
  <c r="AF11" i="10"/>
  <c r="AG11" i="10"/>
  <c r="AF51" i="10"/>
  <c r="AG51" i="10"/>
  <c r="AF6" i="10"/>
  <c r="AG6" i="10"/>
  <c r="AF20" i="10"/>
  <c r="AG20" i="10"/>
  <c r="AF50" i="10"/>
  <c r="AG50" i="10"/>
  <c r="W51" i="10"/>
  <c r="W27" i="10"/>
  <c r="AF8" i="10"/>
  <c r="AG8" i="10"/>
  <c r="AG29" i="10"/>
  <c r="AF29" i="10"/>
  <c r="AF30" i="10"/>
  <c r="AG30" i="10"/>
  <c r="W20" i="10"/>
  <c r="AG5" i="10"/>
  <c r="AF5" i="10"/>
  <c r="AF24" i="10"/>
  <c r="AG24" i="10"/>
  <c r="AG23" i="10"/>
  <c r="AF23" i="10"/>
  <c r="AF26" i="10"/>
  <c r="AG26" i="10"/>
  <c r="AF32" i="10"/>
  <c r="AG32" i="10"/>
  <c r="AF62" i="10"/>
  <c r="AG62" i="10"/>
  <c r="AF33" i="10"/>
  <c r="AG33" i="10"/>
  <c r="AG7" i="10"/>
  <c r="AF7" i="10"/>
  <c r="AF3" i="10"/>
  <c r="AG3" i="10"/>
  <c r="AF17" i="10"/>
  <c r="AG17" i="10"/>
  <c r="W9" i="10"/>
  <c r="AF60" i="10"/>
  <c r="AG60" i="10"/>
  <c r="AG31" i="10"/>
  <c r="AF31" i="10"/>
  <c r="AF34" i="10"/>
  <c r="AG34" i="10"/>
  <c r="AF65" i="10"/>
  <c r="AG65" i="10"/>
  <c r="W5" i="10"/>
  <c r="AF12" i="10"/>
  <c r="AG12" i="10"/>
  <c r="AG13" i="10"/>
  <c r="AF13" i="10"/>
  <c r="AF68" i="10"/>
  <c r="AG68" i="10"/>
  <c r="AG67" i="10"/>
  <c r="AF67" i="10"/>
  <c r="AG19" i="10"/>
  <c r="AF19" i="10"/>
  <c r="AF22" i="10"/>
  <c r="AG22" i="10"/>
  <c r="AG61" i="10"/>
  <c r="AF61" i="10"/>
  <c r="W17" i="10"/>
  <c r="W2" i="10"/>
  <c r="W12" i="10"/>
  <c r="AF27" i="10"/>
  <c r="AG27" i="10"/>
  <c r="W32" i="10"/>
  <c r="W47" i="10"/>
  <c r="AF28" i="10"/>
  <c r="AG28" i="10"/>
  <c r="AG36" i="10"/>
  <c r="AF36" i="10"/>
  <c r="AF57" i="10"/>
  <c r="AG57" i="10"/>
  <c r="AF63" i="10"/>
  <c r="AG63" i="10"/>
  <c r="AF15" i="10"/>
  <c r="AG15" i="10"/>
  <c r="AF66" i="10"/>
  <c r="AG66" i="10"/>
  <c r="AF18" i="10"/>
  <c r="AG18" i="10"/>
  <c r="AD2" i="10"/>
  <c r="AC2" i="10"/>
  <c r="AE2" i="10"/>
  <c r="EN3" i="13"/>
  <c r="DQ4" i="13"/>
  <c r="DQ6" i="13"/>
  <c r="L4" i="10"/>
  <c r="P4" i="10" s="1"/>
  <c r="DQ3" i="13"/>
  <c r="K3" i="10"/>
  <c r="O3" i="10" s="1"/>
  <c r="FB3" i="2"/>
  <c r="X2" i="10" s="1"/>
  <c r="FA3" i="2"/>
  <c r="AG2" i="10" l="1"/>
  <c r="AF2" i="10"/>
  <c r="CT3" i="11"/>
  <c r="L3" i="10" s="1"/>
  <c r="P3"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<sst xmlns="http://schemas.openxmlformats.org/spreadsheetml/2006/main" count="12114" uniqueCount="1670">
  <si>
    <t>Team</t>
  </si>
  <si>
    <t>SEB</t>
  </si>
  <si>
    <t>Bahrain</t>
  </si>
  <si>
    <t>Total</t>
  </si>
  <si>
    <t>Italy AF Corse</t>
  </si>
  <si>
    <t>United Kingdom Aston Martin Racing</t>
  </si>
  <si>
    <t>Ret</t>
  </si>
  <si>
    <t>Germany Team Felbermayr-Proton</t>
  </si>
  <si>
    <t>France Luxury Racing</t>
  </si>
  <si>
    <t>France Larbre Compétition</t>
  </si>
  <si>
    <t>United States Krohn Racing</t>
  </si>
  <si>
    <t>Italy AF Corse-Waltrip</t>
  </si>
  <si>
    <t>DNS</t>
  </si>
  <si>
    <t>United Kingdom JWA-Avila</t>
  </si>
  <si>
    <t>Sebring</t>
  </si>
  <si>
    <t>Spa</t>
  </si>
  <si>
    <t>Le Mans</t>
  </si>
  <si>
    <t>Silverstone</t>
  </si>
  <si>
    <t>Interlagos</t>
  </si>
  <si>
    <t>Fuji</t>
  </si>
  <si>
    <t>Shanghai</t>
  </si>
  <si>
    <t>Num</t>
  </si>
  <si>
    <t>Manu</t>
  </si>
  <si>
    <t>AF Corse</t>
  </si>
  <si>
    <t>Aston Martin Racing</t>
  </si>
  <si>
    <t>Team Felbermayr-Proton</t>
  </si>
  <si>
    <t>Luxury Racing</t>
  </si>
  <si>
    <t>Larbre Compétition</t>
  </si>
  <si>
    <t>Krohn Racing</t>
  </si>
  <si>
    <t>JWA-Avila</t>
  </si>
  <si>
    <t>AF Corse-Waltrip</t>
  </si>
  <si>
    <t>Ferrari</t>
  </si>
  <si>
    <t>Aston Martin</t>
  </si>
  <si>
    <t>Porsche</t>
  </si>
  <si>
    <t>Corvette</t>
  </si>
  <si>
    <t>Class</t>
  </si>
  <si>
    <t>Pro</t>
  </si>
  <si>
    <t>Am</t>
  </si>
  <si>
    <t>Car</t>
  </si>
  <si>
    <t>Germany Porsche AG Team Manthey</t>
  </si>
  <si>
    <t>Porsche AG Team Manthey</t>
  </si>
  <si>
    <t>United States 8 Star Motorsports</t>
  </si>
  <si>
    <t>France IMSA Performance Matmut</t>
  </si>
  <si>
    <t>Germany Proton Competition</t>
  </si>
  <si>
    <t>8 Star Motorsports</t>
  </si>
  <si>
    <t>IMSA Performance Matmut</t>
  </si>
  <si>
    <t>Proton Competition</t>
  </si>
  <si>
    <t>Germany Porsche Team Manthey</t>
  </si>
  <si>
    <t>WD</t>
  </si>
  <si>
    <t>United Kingdom Ram Racing</t>
  </si>
  <si>
    <t>Belgium Prospeed Competition</t>
  </si>
  <si>
    <t>Porsche Team Manthey</t>
  </si>
  <si>
    <t>Ram Racing</t>
  </si>
  <si>
    <t>Prospeed Competition</t>
  </si>
  <si>
    <t>Cota</t>
  </si>
  <si>
    <t>COTA</t>
  </si>
  <si>
    <t>NC</t>
  </si>
  <si>
    <t>United Kingdom Aston Martin Racing V8</t>
  </si>
  <si>
    <t>Russia SMP Racing</t>
  </si>
  <si>
    <t>Germany Abu Dhabi-Proton Racing</t>
  </si>
  <si>
    <t>Nürburgring</t>
  </si>
  <si>
    <t>Aston Martin Racing V8</t>
  </si>
  <si>
    <t>SMP Racing</t>
  </si>
  <si>
    <t>Dempsey Racing-Proton</t>
  </si>
  <si>
    <t>Abu Dhabi-Proton Racing</t>
  </si>
  <si>
    <t>Mexico</t>
  </si>
  <si>
    <t>United States Ford Chip Ganassi Team UK</t>
  </si>
  <si>
    <t>Germany Dempsey-Proton Racing</t>
  </si>
  <si>
    <t>United Arab Emirates Abu Dhabi-Proton Racing</t>
  </si>
  <si>
    <t>Hong Kong KCMG</t>
  </si>
  <si>
    <t>EX</t>
  </si>
  <si>
    <t>United Kingdom Gulf Racing</t>
  </si>
  <si>
    <t>Ford Chip Ganassi Team UK</t>
  </si>
  <si>
    <t>Dempsey-Proton Racing</t>
  </si>
  <si>
    <t>KCMG</t>
  </si>
  <si>
    <t>Gulf Racing</t>
  </si>
  <si>
    <t>Ford Chip Ganassi Team</t>
  </si>
  <si>
    <t>Germany Porsche GT Team</t>
  </si>
  <si>
    <t>Singapore Clearwater Racing</t>
  </si>
  <si>
    <t>Switzerland Spirit of Race</t>
  </si>
  <si>
    <t>Ford Chip Ganassi Racing UK</t>
  </si>
  <si>
    <t>Porsche GT Team</t>
  </si>
  <si>
    <t>Clearwater Racing</t>
  </si>
  <si>
    <t>Spirit of Race</t>
  </si>
  <si>
    <t>Ford</t>
  </si>
  <si>
    <t>2018-2019</t>
  </si>
  <si>
    <t>DSQ</t>
  </si>
  <si>
    <t>BMW Team MTEK</t>
  </si>
  <si>
    <t>BMW</t>
  </si>
  <si>
    <t>Germany Team Project 1</t>
  </si>
  <si>
    <t>United Kingdom TF Sport</t>
  </si>
  <si>
    <t>Japan MR Racing</t>
  </si>
  <si>
    <t>Team Project 1</t>
  </si>
  <si>
    <t>TF Sport</t>
  </si>
  <si>
    <t>MR Racing</t>
  </si>
  <si>
    <t>2019-2020</t>
  </si>
  <si>
    <t>Red River Sport</t>
  </si>
  <si>
    <t>Italy Cetilar Racing</t>
  </si>
  <si>
    <t>Italy Iron Lynx</t>
  </si>
  <si>
    <t>Japan D'station Racing</t>
  </si>
  <si>
    <t>United Kingdom GR Racing</t>
  </si>
  <si>
    <t>Cetilar Racing</t>
  </si>
  <si>
    <t>Iron Lynx</t>
  </si>
  <si>
    <t>D'station Racing</t>
  </si>
  <si>
    <t>GR Racing</t>
  </si>
  <si>
    <t>r</t>
  </si>
  <si>
    <t>M</t>
  </si>
  <si>
    <t>Corvette Racing</t>
  </si>
  <si>
    <t>Canada Northwest AMR</t>
  </si>
  <si>
    <t>Italy Iron Dames</t>
  </si>
  <si>
    <t>Japan D'Station Racing</t>
  </si>
  <si>
    <t>Northwest AMR</t>
  </si>
  <si>
    <t>Iron Dames</t>
  </si>
  <si>
    <t>D'Station Racing</t>
  </si>
  <si>
    <t>United States Corvette Racing</t>
  </si>
  <si>
    <t>Oman ORT by TF</t>
  </si>
  <si>
    <t>Switzerland Kessel Racing</t>
  </si>
  <si>
    <t>Germany Project 1 – AO</t>
  </si>
  <si>
    <t>ORT by TF</t>
  </si>
  <si>
    <t>Richard Mille AF Corse</t>
  </si>
  <si>
    <t>Kessel Racing</t>
  </si>
  <si>
    <t>Project 1 – AO</t>
  </si>
  <si>
    <t>NorthWest AMR</t>
  </si>
  <si>
    <t>Portimao</t>
  </si>
  <si>
    <t>Monza</t>
  </si>
  <si>
    <t>Ratio</t>
  </si>
  <si>
    <t>wins</t>
  </si>
  <si>
    <t>Wins</t>
  </si>
  <si>
    <t>Number of Specified Results</t>
  </si>
  <si>
    <t>Number of Result by Manu</t>
  </si>
  <si>
    <t>Weathertech (LM)</t>
  </si>
  <si>
    <t>Project 1 (LM2020)</t>
  </si>
  <si>
    <t>Iron Lynx (ELMS 2021)</t>
  </si>
  <si>
    <t>Weathertech (LM 2018)</t>
  </si>
  <si>
    <t>Switzerland Marcel Fässler</t>
  </si>
  <si>
    <t>Spain Marc Gené[N 1]</t>
  </si>
  <si>
    <t>Switzerland Sébastien Buemi</t>
  </si>
  <si>
    <t>Germany Nick Heidfeld</t>
  </si>
  <si>
    <t>United Kingdom Harry Tincknell</t>
  </si>
  <si>
    <t>France Ludovic Badey</t>
  </si>
  <si>
    <t>France Nelson Panciatici</t>
  </si>
  <si>
    <t>Czech Republic Jan Charouz</t>
  </si>
  <si>
    <t>United Kingdom Jann Mardenborough</t>
  </si>
  <si>
    <t>France Romain Brandela</t>
  </si>
  <si>
    <t>France Romain Dumas</t>
  </si>
  <si>
    <t>Netherlands Ho-Pin Tung</t>
  </si>
  <si>
    <t>France Franck Mailleux</t>
  </si>
  <si>
    <t>Japan Keiko Ihara</t>
  </si>
  <si>
    <t>Italy Giancarlo Fisichella</t>
  </si>
  <si>
    <t>Spain Antonio García</t>
  </si>
  <si>
    <t>France Frédéric Makowiecki</t>
  </si>
  <si>
    <t>France Léo Roussel</t>
  </si>
  <si>
    <t>Denmark Kristian Poulsen</t>
  </si>
  <si>
    <t>United Kingdom Oliver Gavin</t>
  </si>
  <si>
    <t>Austria Klaus Bachler</t>
  </si>
  <si>
    <t>Italy Marco Cioci</t>
  </si>
  <si>
    <t>Italy Paolo Ruberti</t>
  </si>
  <si>
    <t>United States Joe Foster</t>
  </si>
  <si>
    <t>United States Chris Dyson</t>
  </si>
  <si>
    <t>Portugal Pedro Lamy</t>
  </si>
  <si>
    <t>United States Seth Neiman</t>
  </si>
  <si>
    <t>United Kingdom Martin Rich</t>
  </si>
  <si>
    <t>France Soheil Ayari</t>
  </si>
  <si>
    <t>Sweden Niclas Jönsson</t>
  </si>
  <si>
    <t>France Nicolas Armindo</t>
  </si>
  <si>
    <t>United Kingdom Archie Hamilton</t>
  </si>
  <si>
    <t>France Jean-Marc Merlin</t>
  </si>
  <si>
    <t>Germany Stefan Mücke</t>
  </si>
  <si>
    <t>United Kingdom Nick Tandy</t>
  </si>
  <si>
    <t>Russia Anton Ladygin</t>
  </si>
  <si>
    <t>France Jean-Marc Bachelier</t>
  </si>
  <si>
    <t>New Zealand Brendon Hartley</t>
  </si>
  <si>
    <t>France Stéphane Sarrazin</t>
  </si>
  <si>
    <t>Russia Viktor Shaytar</t>
  </si>
  <si>
    <t>France Emmanuel Collard</t>
  </si>
  <si>
    <t>Portugal Álvaro Parente</t>
  </si>
  <si>
    <t>France Olivier Pla</t>
  </si>
  <si>
    <t>Italy Lorenzo Casè</t>
  </si>
  <si>
    <t>United Kingdom Richard Bradley</t>
  </si>
  <si>
    <t>Switzerland Fabio Leimer</t>
  </si>
  <si>
    <t>India Karun Chandhok</t>
  </si>
  <si>
    <t>United Kingdom Alessandro Latif</t>
  </si>
  <si>
    <t>Germany Pierre Kaffer[N 4]</t>
  </si>
  <si>
    <t>Italy Marco Bonanomi</t>
  </si>
  <si>
    <t>Italy Michele Rugolo</t>
  </si>
  <si>
    <t>Italy Maurizio Mediani</t>
  </si>
  <si>
    <t>Belgium Wolfgang Reip</t>
  </si>
  <si>
    <t>United Kingdom Alex MacDowall</t>
  </si>
  <si>
    <t>No.</t>
  </si>
  <si>
    <t>LMP1-H</t>
  </si>
  <si>
    <t>LMP1-L</t>
  </si>
  <si>
    <t>LMP2</t>
  </si>
  <si>
    <t>CDNT</t>
  </si>
  <si>
    <t>LMGTE Pro</t>
  </si>
  <si>
    <t>LMGTE Am</t>
  </si>
  <si>
    <t>Withdrawn</t>
  </si>
  <si>
    <t> –</t>
  </si>
  <si>
    <t>JMW Motorsport</t>
  </si>
  <si>
    <t>Team Sofrev ASP</t>
  </si>
  <si>
    <t>Team Taisan</t>
  </si>
  <si>
    <t>Audi R18 e-tron quattro</t>
  </si>
  <si>
    <t>LMP1</t>
  </si>
  <si>
    <t>—</t>
  </si>
  <si>
    <t>Audi R18 ultra</t>
  </si>
  <si>
    <t>Toyota TS030 Hybrid</t>
  </si>
  <si>
    <t>Ferrari 458 Italia GT2</t>
  </si>
  <si>
    <t>Aston Martin Vantage GTE</t>
  </si>
  <si>
    <t>Chevrolet Corvette C6.R</t>
  </si>
  <si>
    <t>Flying Lizard Motorsports</t>
  </si>
  <si>
    <t>Porsche 997 GT3-RSR</t>
  </si>
  <si>
    <t>JMB Racing</t>
  </si>
  <si>
    <t>SRT Motorsports</t>
  </si>
  <si>
    <t>Scuderia Corsa</t>
  </si>
  <si>
    <t>Team AAI</t>
  </si>
  <si>
    <t>Risi Competizione</t>
  </si>
  <si>
    <t>Formula Racing</t>
  </si>
  <si>
    <t>DH Racing</t>
  </si>
  <si>
    <t>Beechdean AMR</t>
  </si>
  <si>
    <t>Gulf Racing UK</t>
  </si>
  <si>
    <t>Ebimotors</t>
  </si>
  <si>
    <t>Car Guy Racing</t>
  </si>
  <si>
    <t>Keating Motorsports</t>
  </si>
  <si>
    <t>WeatherTech Racing</t>
  </si>
  <si>
    <t>Luzich Racing</t>
  </si>
  <si>
    <t>Hub Auto Racing</t>
  </si>
  <si>
    <t>Hypercar</t>
  </si>
  <si>
    <t>Innovative</t>
  </si>
  <si>
    <t>HubAuto Racing</t>
  </si>
  <si>
    <t>Inception Racing</t>
  </si>
  <si>
    <t>Absolute Racing</t>
  </si>
  <si>
    <t>Rinaldi Racing</t>
  </si>
  <si>
    <t>Herberth Motorsport</t>
  </si>
  <si>
    <t>Riley Motorsports</t>
  </si>
  <si>
    <t>Hardpoint Motorsport</t>
  </si>
  <si>
    <t>GMB Motorsport</t>
  </si>
  <si>
    <t>Walkenhorst Motorsport</t>
  </si>
  <si>
    <t>Scuderia Corsa (LM 2017)</t>
  </si>
  <si>
    <t>Corvette (LM 2012-2014)</t>
  </si>
  <si>
    <t>Riley (LM) &amp; Corvette (LM 2012-2014)</t>
  </si>
  <si>
    <t>Podiums</t>
  </si>
  <si>
    <t>WEC</t>
  </si>
  <si>
    <t>Corvette (LM 2015-2022)</t>
  </si>
  <si>
    <t>Ford (LM 2016-2019)</t>
  </si>
  <si>
    <t>Core Porsche (LM 2018-2019)</t>
  </si>
  <si>
    <t>Core Porsche (LM 2018-2019) &amp; Proton 2017 2022)</t>
  </si>
  <si>
    <t>number</t>
  </si>
  <si>
    <t>no Different Teams</t>
  </si>
  <si>
    <t>Entry</t>
  </si>
  <si>
    <t>51 - 62</t>
  </si>
  <si>
    <t>66 - 67</t>
  </si>
  <si>
    <t>70 - 72</t>
  </si>
  <si>
    <t>75 - 78</t>
  </si>
  <si>
    <t>81 - 83</t>
  </si>
  <si>
    <t>85 - 86</t>
  </si>
  <si>
    <t>90 - 92</t>
  </si>
  <si>
    <t>95 - 99</t>
  </si>
  <si>
    <t>Stats</t>
  </si>
  <si>
    <t>avg</t>
  </si>
  <si>
    <t>std</t>
  </si>
  <si>
    <t>AvgFinish</t>
  </si>
  <si>
    <t>stdFinish</t>
  </si>
  <si>
    <t>entries</t>
  </si>
  <si>
    <t>fracWin</t>
  </si>
  <si>
    <t>totEntries</t>
  </si>
  <si>
    <t>nunCars</t>
  </si>
  <si>
    <t>Manufacturer</t>
  </si>
  <si>
    <t>Ricard</t>
  </si>
  <si>
    <t>Donno</t>
  </si>
  <si>
    <t>Atlanta</t>
  </si>
  <si>
    <t>IMSA Performance Matmit</t>
  </si>
  <si>
    <t>RAM Racing</t>
  </si>
  <si>
    <t>Imola</t>
  </si>
  <si>
    <t>Hungary</t>
  </si>
  <si>
    <t>RBR</t>
  </si>
  <si>
    <t>AT Racing</t>
  </si>
  <si>
    <t>Team Sofrev-ASP</t>
  </si>
  <si>
    <t>Crubile Sport</t>
  </si>
  <si>
    <t>Estoril</t>
  </si>
  <si>
    <t>BMW Sports Trophy Marc VDS</t>
  </si>
  <si>
    <t>Spirit Of Race</t>
  </si>
  <si>
    <t>Beechdean AMR</t>
  </si>
  <si>
    <t>Ricarc</t>
  </si>
  <si>
    <t>EbiMotors</t>
  </si>
  <si>
    <t>Gulf Racing</t>
  </si>
  <si>
    <t>Silverstibe</t>
  </si>
  <si>
    <t>Barcelona</t>
  </si>
  <si>
    <t>Ricard2</t>
  </si>
  <si>
    <t>Oman Racing with TF Sport</t>
  </si>
  <si>
    <t>Aragon</t>
  </si>
  <si>
    <t>Portimao2</t>
  </si>
  <si>
    <t>BMW Team RLL</t>
  </si>
  <si>
    <t>Team Falken Tire</t>
  </si>
  <si>
    <t>GTLM</t>
  </si>
  <si>
    <t>Dodge</t>
  </si>
  <si>
    <t>Porsche North America</t>
  </si>
  <si>
    <t>DAY</t>
  </si>
  <si>
    <t>LBH</t>
  </si>
  <si>
    <t>LGA</t>
  </si>
  <si>
    <t>WGL</t>
  </si>
  <si>
    <t>MOS</t>
  </si>
  <si>
    <t>IMS</t>
  </si>
  <si>
    <t>ELK</t>
  </si>
  <si>
    <t>VIR</t>
  </si>
  <si>
    <t>AUS</t>
  </si>
  <si>
    <t>ATL</t>
  </si>
  <si>
    <t>Ford Chip Ganassi Racing</t>
  </si>
  <si>
    <t>LIM</t>
  </si>
  <si>
    <t>MOH</t>
  </si>
  <si>
    <t>DAY1</t>
  </si>
  <si>
    <t>DAY2</t>
  </si>
  <si>
    <t>SEB1</t>
  </si>
  <si>
    <t>ATL1</t>
  </si>
  <si>
    <t>CLT</t>
  </si>
  <si>
    <t>ATL2</t>
  </si>
  <si>
    <t>SEB2</t>
  </si>
  <si>
    <t>BEL‡</t>
  </si>
  <si>
    <t>WGL1</t>
  </si>
  <si>
    <t>WGL2</t>
  </si>
  <si>
    <t>DAYQ</t>
  </si>
  <si>
    <t>DayR</t>
  </si>
  <si>
    <t>winRate</t>
  </si>
  <si>
    <t>podiumRate</t>
  </si>
  <si>
    <t>total</t>
  </si>
  <si>
    <t>PIC</t>
  </si>
  <si>
    <t>Pos</t>
  </si>
  <si>
    <t>Drivers</t>
  </si>
  <si>
    <t>Chassis</t>
  </si>
  <si>
    <t>Tyre</t>
  </si>
  <si>
    <t>Laps</t>
  </si>
  <si>
    <t>Time</t>
  </si>
  <si>
    <t>Engine</t>
  </si>
  <si>
    <t>Germany Audi Sport Team Joest</t>
  </si>
  <si>
    <t>Germany André Lotterer</t>
  </si>
  <si>
    <t>France Benoît Tréluyer</t>
  </si>
  <si>
    <t>24:01'16.128</t>
  </si>
  <si>
    <t>Audi TDI 3.7 L Turbo V6</t>
  </si>
  <si>
    <t>(Hybrid Diesel)</t>
  </si>
  <si>
    <t>United Kingdom Allan McNish</t>
  </si>
  <si>
    <t>Italy Rinaldo Capello</t>
  </si>
  <si>
    <t>Denmark Tom Kristensen</t>
  </si>
  <si>
    <t>+1 Lap</t>
  </si>
  <si>
    <t>Germany Audi Sport North America</t>
  </si>
  <si>
    <t>United Kingdom Oliver Jarvis</t>
  </si>
  <si>
    <t>Germany Mike Rockenfeller</t>
  </si>
  <si>
    <t>+3 Laps</t>
  </si>
  <si>
    <t>(Diesel)</t>
  </si>
  <si>
    <t>Switzerland Rebellion Racing</t>
  </si>
  <si>
    <t>France Nico Prost</t>
  </si>
  <si>
    <t>Switzerland Neel Jani</t>
  </si>
  <si>
    <t>Lola B12/60</t>
  </si>
  <si>
    <t>+11 Laps</t>
  </si>
  <si>
    <t>Toyota RV8KLM 3.4 L V8</t>
  </si>
  <si>
    <t>Spain Marc Gené</t>
  </si>
  <si>
    <t>France Loïc Duval</t>
  </si>
  <si>
    <t>+12 Laps</t>
  </si>
  <si>
    <t>United Kingdom JRM</t>
  </si>
  <si>
    <t>Australia David Brabham</t>
  </si>
  <si>
    <t>United Kingdom Peter Dumbreck</t>
  </si>
  <si>
    <t>HPD ARX-03a</t>
  </si>
  <si>
    <t>+21 Laps</t>
  </si>
  <si>
    <t>Honda LM-V8 3.4 L V8</t>
  </si>
  <si>
    <t>United States Starworks Motorsport</t>
  </si>
  <si>
    <t>Venezuela Enzo Potolicchio</t>
  </si>
  <si>
    <t>United Kingdom Ryan Dalziel</t>
  </si>
  <si>
    <t>United Kingdom Tom Kimber-Smith</t>
  </si>
  <si>
    <t>HPD ARX-03b</t>
  </si>
  <si>
    <t>D</t>
  </si>
  <si>
    <t>+24 Laps</t>
  </si>
  <si>
    <t>Honda HR28TT 2.8 L Turbo V6</t>
  </si>
  <si>
    <t>France Thiriet by TDS Racing</t>
  </si>
  <si>
    <t>France Pierre Thiriet</t>
  </si>
  <si>
    <t>Switzerland Mathias Beche</t>
  </si>
  <si>
    <t>France Christophe Tinseau</t>
  </si>
  <si>
    <t>Oreca 03</t>
  </si>
  <si>
    <t>+25 Laps</t>
  </si>
  <si>
    <t>Nissan VK45DE 4.5 L V8</t>
  </si>
  <si>
    <t>Argentina PeCom Racing</t>
  </si>
  <si>
    <t>Argentina Luís Pérez Companc</t>
  </si>
  <si>
    <t>Germany Pierre Kaffer</t>
  </si>
  <si>
    <t>+26 Laps</t>
  </si>
  <si>
    <t>France Signatech-Nissan</t>
  </si>
  <si>
    <t>France Pierre Ragues</t>
  </si>
  <si>
    <t>Russia Roman Rusinov</t>
  </si>
  <si>
    <t>+27 Laps</t>
  </si>
  <si>
    <t>Italy Andrea Belicchi</t>
  </si>
  <si>
    <t>Netherlands Jeroen Bleekemolen</t>
  </si>
  <si>
    <t>Switzerland Harold Primat</t>
  </si>
  <si>
    <t>+28 Laps</t>
  </si>
  <si>
    <t>United Kingdom Greaves Motorsport</t>
  </si>
  <si>
    <t>Germany Christian Zugel</t>
  </si>
  <si>
    <t>Ecuador Elton Julian</t>
  </si>
  <si>
    <t>Mexico Ricardo González</t>
  </si>
  <si>
    <t>Zytek Z11SN</t>
  </si>
  <si>
    <t>+30 Laps</t>
  </si>
  <si>
    <t>United Kingdom ADR-Delta</t>
  </si>
  <si>
    <t>Australia John Martin</t>
  </si>
  <si>
    <t>Thailand Tor Graves</t>
  </si>
  <si>
    <t>+32 Laps</t>
  </si>
  <si>
    <t>France OAK Racing</t>
  </si>
  <si>
    <t>Denmark David Heinemeier Hansson</t>
  </si>
  <si>
    <t>Belgium Bas Leinders</t>
  </si>
  <si>
    <t>Belgium Maxime Martin</t>
  </si>
  <si>
    <t>Morgan LMP2</t>
  </si>
  <si>
    <t>+37 Laps</t>
  </si>
  <si>
    <t>United Kingdom Alex Brundle</t>
  </si>
  <si>
    <t>United Kingdom Martin Brundle</t>
  </si>
  <si>
    <t>Spain Lucas Ordóñez</t>
  </si>
  <si>
    <t>+38 Laps</t>
  </si>
  <si>
    <t>France Jordan Tresson</t>
  </si>
  <si>
    <t>France Olivier Lombard</t>
  </si>
  <si>
    <t>LMGTE</t>
  </si>
  <si>
    <t>Italy Gianmaria Bruni</t>
  </si>
  <si>
    <t>Finland Toni Vilander</t>
  </si>
  <si>
    <t>+42 Laps</t>
  </si>
  <si>
    <t>Ferrari 4.5 L V8</t>
  </si>
  <si>
    <t>Brazil Jaime Melo</t>
  </si>
  <si>
    <t>Germany Dominik Farnbacher</t>
  </si>
  <si>
    <t>+45 Laps</t>
  </si>
  <si>
    <t>Mexico Adrián Fernández</t>
  </si>
  <si>
    <t>United Kingdom Darren Turner</t>
  </si>
  <si>
    <t>+46 Laps</t>
  </si>
  <si>
    <t>Aston Martin 4.5 L V8</t>
  </si>
  <si>
    <t>France Patrick Bornhauser</t>
  </si>
  <si>
    <t>France Julien Canal</t>
  </si>
  <si>
    <t>+49 Laps</t>
  </si>
  <si>
    <t>Chevrolet 5.5 L V8</t>
  </si>
  <si>
    <t>France Anthony Pons</t>
  </si>
  <si>
    <t>France Raymond Narac</t>
  </si>
  <si>
    <t>+50 Laps</t>
  </si>
  <si>
    <t>Porsche 4.0 L Flat-6</t>
  </si>
  <si>
    <t>Italy Andrea Bertolini</t>
  </si>
  <si>
    <t>Monaco Olivier Beretta</t>
  </si>
  <si>
    <t>+52 Laps</t>
  </si>
  <si>
    <t>Denmark Jan Magnussen</t>
  </si>
  <si>
    <t>United States Jordan Taylor</t>
  </si>
  <si>
    <t>Belgium Boutsen Ginion Racing</t>
  </si>
  <si>
    <t>France Bastien Brière</t>
  </si>
  <si>
    <t>Japan Shinji Nakano</t>
  </si>
  <si>
    <t>Germany Jens Petersen</t>
  </si>
  <si>
    <t>+53 Laps</t>
  </si>
  <si>
    <t>United States Tracy Krohn</t>
  </si>
  <si>
    <t>+55 Laps</t>
  </si>
  <si>
    <t>Switzerland Race Performance</t>
  </si>
  <si>
    <t>Switzerland Michel Frey</t>
  </si>
  <si>
    <t>Switzerland Jonathan Hirschi</t>
  </si>
  <si>
    <t>Switzerland Ralph Meichtry</t>
  </si>
  <si>
    <t>+58 Laps</t>
  </si>
  <si>
    <t>Judd HK 3.6 L V8</t>
  </si>
  <si>
    <t>United States Flying Lizard Motorsports</t>
  </si>
  <si>
    <t>United States Spencer Pumpelly</t>
  </si>
  <si>
    <t>France Patrick Pilet</t>
  </si>
  <si>
    <t>+65 Laps</t>
  </si>
  <si>
    <t>France Christophe Bourret</t>
  </si>
  <si>
    <t>France Pascal Gibon</t>
  </si>
  <si>
    <t>France Jean-Philippe Belloc</t>
  </si>
  <si>
    <t>+69 Laps</t>
  </si>
  <si>
    <t>France Extrême Limite ARIC</t>
  </si>
  <si>
    <t>France Fabien Rosier</t>
  </si>
  <si>
    <t>France Philippe Haezebrouck</t>
  </si>
  <si>
    <t>France Philippe Thirion</t>
  </si>
  <si>
    <t>Norma MP200P</t>
  </si>
  <si>
    <t>+70 Laps</t>
  </si>
  <si>
    <t>United Kingdom Strakka Racing</t>
  </si>
  <si>
    <t>United Kingdom Nick Leventis</t>
  </si>
  <si>
    <t>United Kingdom Jonny Kane</t>
  </si>
  <si>
    <t>United Kingdom Danny Watts</t>
  </si>
  <si>
    <t>+75 Laps</t>
  </si>
  <si>
    <t>United States Robert Kauffman</t>
  </si>
  <si>
    <t>United States Brian Vickers</t>
  </si>
  <si>
    <t>Portugal Rui Águas</t>
  </si>
  <si>
    <t>+84 Laps</t>
  </si>
  <si>
    <t>Monaco JMB Racing</t>
  </si>
  <si>
    <t>Portugal Manuel Rodrigues</t>
  </si>
  <si>
    <t>France Philippe Illiano</t>
  </si>
  <si>
    <t>France Alain Ferté</t>
  </si>
  <si>
    <t>+86 Laps</t>
  </si>
  <si>
    <t>United Kingdom Paul Daniels</t>
  </si>
  <si>
    <t>Switzerland Joël Camathias</t>
  </si>
  <si>
    <t>Finland Markus Palttala</t>
  </si>
  <si>
    <t>P</t>
  </si>
  <si>
    <t>+88 Laps</t>
  </si>
  <si>
    <t>United Kingdom Richard Westbrook</t>
  </si>
  <si>
    <t>United States Tommy Milner</t>
  </si>
  <si>
    <t>Not classified</t>
  </si>
  <si>
    <t>France Pescarolo Team</t>
  </si>
  <si>
    <t>France Nicolas Minassian</t>
  </si>
  <si>
    <t>France Sébastien Bourdais</t>
  </si>
  <si>
    <t>Japan Seiji Ara</t>
  </si>
  <si>
    <t>Dome S102.5</t>
  </si>
  <si>
    <t>Judd DB 3.4 L V8</t>
  </si>
  <si>
    <t>DNF</t>
  </si>
  <si>
    <t>United Kingdom Jota</t>
  </si>
  <si>
    <t>United Kingdom Sam Hancock</t>
  </si>
  <si>
    <t>United Kingdom Simon Dolan</t>
  </si>
  <si>
    <t>Japan Haruki Kurosawa</t>
  </si>
  <si>
    <t>Accident</t>
  </si>
  <si>
    <t>United States Level 5 Motorsports</t>
  </si>
  <si>
    <t>United States Scott Tucker</t>
  </si>
  <si>
    <t>France Christophe Bouchut</t>
  </si>
  <si>
    <t>Mexico Luis Díaz</t>
  </si>
  <si>
    <t>Fuel</t>
  </si>
  <si>
    <t>Republic of Ireland Status Grand Prix</t>
  </si>
  <si>
    <t>United Kingdom Alexander Sims</t>
  </si>
  <si>
    <t>Netherlands Yelmer Buurman</t>
  </si>
  <si>
    <t>France Romain Iannetta</t>
  </si>
  <si>
    <t>Lola B12/80</t>
  </si>
  <si>
    <t>Retired</t>
  </si>
  <si>
    <t>Germany Christian Ried</t>
  </si>
  <si>
    <t>Italy Gianluca Roda</t>
  </si>
  <si>
    <t>France Franck Montagny</t>
  </si>
  <si>
    <t>Austria Dominik Kraihamer</t>
  </si>
  <si>
    <t>Belgium Bertrand Baguette</t>
  </si>
  <si>
    <t>OAK Pescarolo 01</t>
  </si>
  <si>
    <t>United Kingdom JMW Motorsport</t>
  </si>
  <si>
    <t>United Kingdom Jonny Cocker</t>
  </si>
  <si>
    <t>United Kingdom James Walker</t>
  </si>
  <si>
    <t>New Zealand Roger Wills</t>
  </si>
  <si>
    <t>Republic of Ireland Murphy Prototypes</t>
  </si>
  <si>
    <t>United Kingdom Jody Firth</t>
  </si>
  <si>
    <t>United Kingdom Warren Hughes</t>
  </si>
  <si>
    <t>Suspension/Accident</t>
  </si>
  <si>
    <t>Austria Richard Lietz</t>
  </si>
  <si>
    <t>Germany Marc Lieb</t>
  </si>
  <si>
    <t>Germany Wolf Henzler</t>
  </si>
  <si>
    <t>Saudi Arabia Abdulaziz Al-Faisal</t>
  </si>
  <si>
    <t>United States Bret Curtis</t>
  </si>
  <si>
    <t>United Kingdom Sean Edwards</t>
  </si>
  <si>
    <t>Germany Lotus</t>
  </si>
  <si>
    <t>Germany Thomas Holzer</t>
  </si>
  <si>
    <t>Germany Mirco Schultis</t>
  </si>
  <si>
    <t>Italy Luca Moro</t>
  </si>
  <si>
    <t>Gearbox</t>
  </si>
  <si>
    <t>Lotus (Judd) 3.6 L V8</t>
  </si>
  <si>
    <t>Germany Pierre Ehret</t>
  </si>
  <si>
    <t>United States Gunnar Jeannette</t>
  </si>
  <si>
    <t>United States Frankie Montecalvo</t>
  </si>
  <si>
    <t>Accident damage</t>
  </si>
  <si>
    <t>France Jacques Nicolet</t>
  </si>
  <si>
    <t>France Matthieu Lahaye</t>
  </si>
  <si>
    <t>Oil pump</t>
  </si>
  <si>
    <t>Japan Toyota Racing</t>
  </si>
  <si>
    <t>Austria Alexander Wurz</t>
  </si>
  <si>
    <t>Japan Kazuki Nakajima</t>
  </si>
  <si>
    <t>France Nicolas Lapierre</t>
  </si>
  <si>
    <t>Toyota 3.4 L V8</t>
  </si>
  <si>
    <t>(Hybrid)</t>
  </si>
  <si>
    <t>Germany Jörg Bergmeister</t>
  </si>
  <si>
    <t>Germany Marco Holzer</t>
  </si>
  <si>
    <t>United States Patrick Long</t>
  </si>
  <si>
    <t>United Arab Emirates Gulf Racing Middle East</t>
  </si>
  <si>
    <t>France Fabien Giroix</t>
  </si>
  <si>
    <t>Sweden Stefan Johansson</t>
  </si>
  <si>
    <t>United Kingdom Anthony Davidson</t>
  </si>
  <si>
    <t>United States Highcroft Racing</t>
  </si>
  <si>
    <t>United Kingdom Marino Franchitti</t>
  </si>
  <si>
    <t>Germany Michael Krumm</t>
  </si>
  <si>
    <t>Japan Satoshi Motoyama</t>
  </si>
  <si>
    <t>DeltaWing</t>
  </si>
  <si>
    <t>Nissan 1.6 L Turbo I4</t>
  </si>
  <si>
    <t>Italy Piergiuseppe Perazzini</t>
  </si>
  <si>
    <t>Italy Niki Cadei</t>
  </si>
  <si>
    <t>Republic of Ireland Matt Griffin</t>
  </si>
  <si>
    <t>Denmark Christoffer Nygaard</t>
  </si>
  <si>
    <t>Denmark Allan Simonsen</t>
  </si>
  <si>
    <t>United Kingdom Stuart Hall</t>
  </si>
  <si>
    <t>Pescarolo 03</t>
  </si>
  <si>
    <t>Power steering</t>
  </si>
  <si>
    <t>Switzerland Jean-Denis Delétraz</t>
  </si>
  <si>
    <t>France Marc Rostan</t>
  </si>
  <si>
    <t>year</t>
  </si>
  <si>
    <t>24:01'16.436</t>
  </si>
  <si>
    <t>(Hybrid Diesel)</t>
  </si>
  <si>
    <t>Brazil Lucas di Grassi</t>
  </si>
  <si>
    <t>+7 Laps</t>
  </si>
  <si>
    <t>+10 Laps</t>
  </si>
  <si>
    <t>HPD ARX-03c</t>
  </si>
  <si>
    <t>+16 Laps</t>
  </si>
  <si>
    <t>United Kingdom Martin Plowman</t>
  </si>
  <si>
    <t>+19 Laps</t>
  </si>
  <si>
    <t>Nissan VK45DE 4.5 L V8</t>
  </si>
  <si>
    <t>+20 Laps</t>
  </si>
  <si>
    <t>+23 Laps</t>
  </si>
  <si>
    <t>Switzerland Morand Racing</t>
  </si>
  <si>
    <t>Switzerland Natacha Gachnang</t>
  </si>
  <si>
    <t>United States Mark Patterson</t>
  </si>
  <si>
    <t>+29 Laps</t>
  </si>
  <si>
    <t>United Kingdom Jota Sport</t>
  </si>
  <si>
    <t>United Kingdom Oliver Turvey</t>
  </si>
  <si>
    <t>Germany Lucas Luhr</t>
  </si>
  <si>
    <t>France Signatech-Alpine</t>
  </si>
  <si>
    <t>France Tristan Gommendy</t>
  </si>
  <si>
    <t>Alpine A450</t>
  </si>
  <si>
    <t>+31 Laps</t>
  </si>
  <si>
    <t>Porsche 911 RSR</t>
  </si>
  <si>
    <t>+33 Laps</t>
  </si>
  <si>
    <t>Germany Timo Bernhard</t>
  </si>
  <si>
    <t>+34 Laps</t>
  </si>
  <si>
    <t>Switzerland Patric Niederhauser</t>
  </si>
  <si>
    <t>+36 Laps</t>
  </si>
  <si>
    <t>Japan Kamui Kobayashi</t>
  </si>
  <si>
    <t>Italy Matteo Malucelli</t>
  </si>
  <si>
    <t>+39 Laps</t>
  </si>
  <si>
    <t>United States Alexander Rossi</t>
  </si>
  <si>
    <t>United States Eric Lux</t>
  </si>
  <si>
    <t>+41 Laps</t>
  </si>
  <si>
    <t>United States SRT Motorsports</t>
  </si>
  <si>
    <t>Belgium Marc Goossens</t>
  </si>
  <si>
    <t>SRT Viper GTS-R</t>
  </si>
  <si>
    <t>SRT 8.0 L V10</t>
  </si>
  <si>
    <t>France Jean-Karl Vernay</t>
  </si>
  <si>
    <t>Porsche 911 GT3 RSR</t>
  </si>
  <si>
    <t>Hong Kong Darryl O'Young</t>
  </si>
  <si>
    <t>+43 Laps</t>
  </si>
  <si>
    <t>South Africa Jack Gerber</t>
  </si>
  <si>
    <t>United States Dempsey Del Piero-Proton</t>
  </si>
  <si>
    <t>United States Patrick Dempsey</t>
  </si>
  <si>
    <t>United States Ricky Taylor</t>
  </si>
  <si>
    <t>Germany Roald Goethe</t>
  </si>
  <si>
    <t>United Kingdom Jamie Campbell-Walter</t>
  </si>
  <si>
    <t>+47 Laps</t>
  </si>
  <si>
    <t>United States Tommy Kendall</t>
  </si>
  <si>
    <t>United States Jonathan Bomarito</t>
  </si>
  <si>
    <t>Canada Kuno Wittmer</t>
  </si>
  <si>
    <t>France Thomas Dagoneou</t>
  </si>
  <si>
    <t>United States Matt Downs</t>
  </si>
  <si>
    <t>United States Rodin Younessi</t>
  </si>
  <si>
    <t>+48 Laps</t>
  </si>
  <si>
    <t>France Patrice Milesi</t>
  </si>
  <si>
    <t>Saudi Arabia Abdulaziz al Faisal</t>
  </si>
  <si>
    <t>United Arab Emirates Khaled Al Qubaisi</t>
  </si>
  <si>
    <t>France François Perrodo</t>
  </si>
  <si>
    <t>France Sebastien Crubilé</t>
  </si>
  <si>
    <t>Australia Jason Bright</t>
  </si>
  <si>
    <t>+54 Laps</t>
  </si>
  <si>
    <t>Luxembourg DKR Engineering</t>
  </si>
  <si>
    <t>France Olivier Porta</t>
  </si>
  <si>
    <t>France Stéphane Raffin</t>
  </si>
  <si>
    <t>Lola B11/40</t>
  </si>
  <si>
    <t>+68 Laps</t>
  </si>
  <si>
    <t>France Nicolas Prost</t>
  </si>
  <si>
    <t>+73 Laps</t>
  </si>
  <si>
    <t>China Congfu Cheng</t>
  </si>
  <si>
    <t>United States Cooper MacNeil</t>
  </si>
  <si>
    <t>France Manuel Rodrigues</t>
  </si>
  <si>
    <t>France Philippe Dumas</t>
  </si>
  <si>
    <t>+80 Laps</t>
  </si>
  <si>
    <t>Australia Ryan Briscoe</t>
  </si>
  <si>
    <t>Insufficient distance</t>
  </si>
  <si>
    <t>Brazil Bruno Senna</t>
  </si>
  <si>
    <t>United Kingdom Rob Bell</t>
  </si>
  <si>
    <t>France Philippe Mondolot</t>
  </si>
  <si>
    <t>China KCMG</t>
  </si>
  <si>
    <t>Switzerland Alexandre Imperatori</t>
  </si>
  <si>
    <t>United Kingdom Matt Howson</t>
  </si>
  <si>
    <t>Oil leak</t>
  </si>
  <si>
    <t>Canada Paul Dalla Lana</t>
  </si>
  <si>
    <t>United States Bill Auberlen</t>
  </si>
  <si>
    <t>Czech Republic Lotus</t>
  </si>
  <si>
    <t>Lotus T128</t>
  </si>
  <si>
    <t>Praga 3.6 L V8</t>
  </si>
  <si>
    <t>Canada HVM Status GP</t>
  </si>
  <si>
    <t>United Kingdom Johnny Mowlem</t>
  </si>
  <si>
    <t>Canada Tony Burgess</t>
  </si>
  <si>
    <t>France Yannick Mallégol</t>
  </si>
  <si>
    <t>United States Howard Blank</t>
  </si>
  <si>
    <t>United Kingdom Delta-ADR</t>
  </si>
  <si>
    <t>United States Kevin Weeda</t>
  </si>
  <si>
    <t>United Kingdom James Rossiter</t>
  </si>
  <si>
    <t>Electrical</t>
  </si>
  <si>
    <t>Fatal accident,</t>
  </si>
  <si>
    <t>Simonsen</t>
  </si>
  <si>
    <t>Russia G-Drive Racing</t>
  </si>
  <si>
    <t>United Kingdom Mike Conway</t>
  </si>
  <si>
    <t>Disqualified[n 3]</t>
  </si>
  <si>
    <t>24:01:59.830 ‡</t>
  </si>
  <si>
    <t>Audi TDI 4.0 L Turbo V6 (Diesel)</t>
  </si>
  <si>
    <t>Toyota TS040 Hybrid</t>
  </si>
  <si>
    <t>+5 Laps</t>
  </si>
  <si>
    <t>Toyota 3.7 L V8</t>
  </si>
  <si>
    <t>Rebellion R-One</t>
  </si>
  <si>
    <t>+19 Laps ‡</t>
  </si>
  <si>
    <t>United Kingdom Oliver Turvey[N 2]</t>
  </si>
  <si>
    <t>+23 Laps ‡</t>
  </si>
  <si>
    <t>Ligier JS P2</t>
  </si>
  <si>
    <t>France Signatech Alpine</t>
  </si>
  <si>
    <t>France Paul-Loup Chatin</t>
  </si>
  <si>
    <t>United Kingdom Oliver Webb</t>
  </si>
  <si>
    <t>Alpine A450b</t>
  </si>
  <si>
    <t>France Sébastien Loeb Racing</t>
  </si>
  <si>
    <t>Germany René Rast</t>
  </si>
  <si>
    <t>France Vincent Capillaire</t>
  </si>
  <si>
    <t>Oreca 03R</t>
  </si>
  <si>
    <t>Russia Mark Shulzhitskiy</t>
  </si>
  <si>
    <t>Switzerland Newblood by Morand Racing</t>
  </si>
  <si>
    <t>Switzerland Gary Hirsch</t>
  </si>
  <si>
    <t>Austria Christian Klien</t>
  </si>
  <si>
    <t>Germany Porsche Team</t>
  </si>
  <si>
    <t>Porsche 919 Hybrid</t>
  </si>
  <si>
    <t>Porsche 2.0 L Turbo V4</t>
  </si>
  <si>
    <t>France OAK Racing-Team Asia</t>
  </si>
  <si>
    <t>United States David Cheng</t>
  </si>
  <si>
    <t>Hong Kong Adderly Fong</t>
  </si>
  <si>
    <t>United Kingdom Jon Lancaster</t>
  </si>
  <si>
    <t>+40 Laps ‡</t>
  </si>
  <si>
    <t>Chevrolet Corvette C7.R</t>
  </si>
  <si>
    <t>Germany Pegasus Racing</t>
  </si>
  <si>
    <t>France Julien Schell</t>
  </si>
  <si>
    <t>Switzerland Nicolas Leutwiler</t>
  </si>
  <si>
    <t>Denmark Nicki Thiim</t>
  </si>
  <si>
    <t>Aston Martin V8 Vantage GTE</t>
  </si>
  <si>
    <t>+45 Laps ‡</t>
  </si>
  <si>
    <t>Italy Mirko Venturi</t>
  </si>
  <si>
    <t>United States Dempsey Racing-Proton</t>
  </si>
  <si>
    <t>Malaysia Caterham Racing</t>
  </si>
  <si>
    <t>United States Matt McMurry</t>
  </si>
  <si>
    <t>Saudi Arabia Abdulaziz Al Faisal</t>
  </si>
  <si>
    <t>Japan Team Taisan</t>
  </si>
  <si>
    <t>France Team Sofrev ASP</t>
  </si>
  <si>
    <t>France Fabien Barthez</t>
  </si>
  <si>
    <t>United Kingdom Ben Collins</t>
  </si>
  <si>
    <t>France David Hallyday</t>
  </si>
  <si>
    <t>+56 Laps</t>
  </si>
  <si>
    <t>+60 Laps</t>
  </si>
  <si>
    <t>Belgium Prospeed Competition[N 3]</t>
  </si>
  <si>
    <t>France Erik Maris</t>
  </si>
  <si>
    <t>France Éric Hélary</t>
  </si>
  <si>
    <t>+62 Laps</t>
  </si>
  <si>
    <t>Russia Sergey Zlobin</t>
  </si>
  <si>
    <t>Finland Mika Salo</t>
  </si>
  <si>
    <t>+76 Laps</t>
  </si>
  <si>
    <t>Australia Mark Webber</t>
  </si>
  <si>
    <t>Incomplete final lap</t>
  </si>
  <si>
    <t>Russia Aleksey Basov</t>
  </si>
  <si>
    <t>Crash</t>
  </si>
  <si>
    <t>Lost wheel</t>
  </si>
  <si>
    <t>Italy Federico Leo</t>
  </si>
  <si>
    <t>Mechanical</t>
  </si>
  <si>
    <t>Did not finish</t>
  </si>
  <si>
    <t>United States Peter Mann</t>
  </si>
  <si>
    <t>Italy Raffaele Giammaria</t>
  </si>
  <si>
    <t>United Kingdom Matthew Howson</t>
  </si>
  <si>
    <t>Steering</t>
  </si>
  <si>
    <t>France Nathanaël Berthon</t>
  </si>
  <si>
    <t>Venezuela Rodolfo González</t>
  </si>
  <si>
    <t>United Kingdom Michael Munemann</t>
  </si>
  <si>
    <t>United Kingdom James Winslow</t>
  </si>
  <si>
    <t>Italy Davide Rigon</t>
  </si>
  <si>
    <t>Portugal Filipe Albuquerque</t>
  </si>
  <si>
    <t>Australia Stephen Wyatt</t>
  </si>
  <si>
    <t>United Kingdom Sam Bird</t>
  </si>
  <si>
    <t>Russia Kirill Ladygin</t>
  </si>
  <si>
    <t>Japan Nissan Motorsports Global</t>
  </si>
  <si>
    <t>Nissan ZEOD RC</t>
  </si>
  <si>
    <t>Nissan 1.5 L Turbo I3</t>
  </si>
  <si>
    <t>WD[N 5]</t>
  </si>
  <si>
    <t>Brazil Fernando Rees</t>
  </si>
  <si>
    <t>Did not start</t>
  </si>
  <si>
    <t>New Zealand Earl Bamber</t>
  </si>
  <si>
    <t>Germany Nico Hülkenberg</t>
  </si>
  <si>
    <t>+2 Laps</t>
  </si>
  <si>
    <t>Audi 4.0 L Turbo Diesel V6</t>
  </si>
  <si>
    <t>+4 Laps</t>
  </si>
  <si>
    <t>+8 Laps</t>
  </si>
  <si>
    <t>+9 Laps</t>
  </si>
  <si>
    <t>Oreca 05</t>
  </si>
  <si>
    <t>New Zealand Mitch Evans</t>
  </si>
  <si>
    <t>Gibson 015S</t>
  </si>
  <si>
    <t>Colombia Gustavo Yacamán</t>
  </si>
  <si>
    <t>Brazil Pipo Derani</t>
  </si>
  <si>
    <t>Russia David Markozov</t>
  </si>
  <si>
    <t>BR Engineering BR01</t>
  </si>
  <si>
    <t>United States Extreme Speed Motorsports</t>
  </si>
  <si>
    <t>United States Ed Brown</t>
  </si>
  <si>
    <t>United States Johannes van Overbeek</t>
  </si>
  <si>
    <t>United States Jon Fogarty</t>
  </si>
  <si>
    <t>San Marino Ibañez Racing</t>
  </si>
  <si>
    <t>France José Ibañez</t>
  </si>
  <si>
    <t>France Pierre Perret</t>
  </si>
  <si>
    <t>Italy Ivan Bellarosa</t>
  </si>
  <si>
    <t>United States Corvette Racing – GM</t>
  </si>
  <si>
    <t>Germany Daniel Abt</t>
  </si>
  <si>
    <t>+59 Laps</t>
  </si>
  <si>
    <t>AER P60 2.4 L Turbo V6</t>
  </si>
  <si>
    <t>China David Cheng</t>
  </si>
  <si>
    <t>+61 Laps</t>
  </si>
  <si>
    <t>+63 Laps</t>
  </si>
  <si>
    <t>United Kingdom James Calado</t>
  </si>
  <si>
    <t>Germany Marco Seefried</t>
  </si>
  <si>
    <t>+64 Laps</t>
  </si>
  <si>
    <t>United States Scuderia Corsa</t>
  </si>
  <si>
    <t>United States Bill Sweedler</t>
  </si>
  <si>
    <t>United States Townsend Bell</t>
  </si>
  <si>
    <t>United States Jeff Segal</t>
  </si>
  <si>
    <t>Denmark Marco Sørensen</t>
  </si>
  <si>
    <t>United States Scott Sharp</t>
  </si>
  <si>
    <t>+66 Laps</t>
  </si>
  <si>
    <t>+67 Laps</t>
  </si>
  <si>
    <t>Denmark Michael Christensen</t>
  </si>
  <si>
    <t>United States Peter Ashley Mann</t>
  </si>
  <si>
    <t>Italy Matteo Cressoni</t>
  </si>
  <si>
    <t>Portugal João Barbosa</t>
  </si>
  <si>
    <t>+72 Laps</t>
  </si>
  <si>
    <t>Russia Mikhail Aleshin</t>
  </si>
  <si>
    <t>New Zealand Richie Stanaway</t>
  </si>
  <si>
    <t>Taiwan Team AAI</t>
  </si>
  <si>
    <t>Taiwan Han-Chen Chen</t>
  </si>
  <si>
    <t>France Gilles Vannelet</t>
  </si>
  <si>
    <t>France Mike Parisy</t>
  </si>
  <si>
    <t>Poland Kuba Giermaziak</t>
  </si>
  <si>
    <t>United States Michael Avenatti</t>
  </si>
  <si>
    <t>Taiwan Jun-San Chen</t>
  </si>
  <si>
    <t>Netherlands Xavier Maassen</t>
  </si>
  <si>
    <t>United Kingdom Alex Kapadia</t>
  </si>
  <si>
    <t>+79 Laps</t>
  </si>
  <si>
    <t>Austria Mathias Lauda</t>
  </si>
  <si>
    <t>Incomplete final lap[76]</t>
  </si>
  <si>
    <t>Japan Nissan Motorsports</t>
  </si>
  <si>
    <t>United Kingdom Alex Buncombe</t>
  </si>
  <si>
    <t>Nissan GT-R LM Nismo</t>
  </si>
  <si>
    <t>Insufficient distance[76]</t>
  </si>
  <si>
    <t>Nissan VRX30A 3.0 L Turbo V6</t>
  </si>
  <si>
    <t>Canada Chris Cumming</t>
  </si>
  <si>
    <t>France Kévin Estre</t>
  </si>
  <si>
    <t>Belgium Laurens Vanthoor</t>
  </si>
  <si>
    <t>United States Riley Motorsports-TI Auto</t>
  </si>
  <si>
    <t>United States Ben Keating</t>
  </si>
  <si>
    <t>United States Marc Miller</t>
  </si>
  <si>
    <t>Dodge Viper SRT GTS-R</t>
  </si>
  <si>
    <t>Dodge 8.0 L V10</t>
  </si>
  <si>
    <t>Strakka-Dome S103</t>
  </si>
  <si>
    <t>United Kingdom Duncan Cameron</t>
  </si>
  <si>
    <t>United Kingdom Alex Mortimer</t>
  </si>
  <si>
    <t>Power</t>
  </si>
  <si>
    <t>United Kingdom Max Chilton</t>
  </si>
  <si>
    <t>Italy Francesco Castellacci</t>
  </si>
  <si>
    <t>Switzerland Team SARD Morand</t>
  </si>
  <si>
    <t>Switzerland Zoël Amberg</t>
  </si>
  <si>
    <t>Morgan LMP2 Evo</t>
  </si>
  <si>
    <t>SARD 3.6 L V8</t>
  </si>
  <si>
    <t>Japan Tsugio Matsuda</t>
  </si>
  <si>
    <t>Suspension</t>
  </si>
  <si>
    <t>France Gaëtan Paletou</t>
  </si>
  <si>
    <t>Fire</t>
  </si>
  <si>
    <t>Austria Team ByKolles</t>
  </si>
  <si>
    <t>Switzerland Simon Trummer</t>
  </si>
  <si>
    <t>Portugal Tiago Monteiro</t>
  </si>
  <si>
    <t>CLM P1/01</t>
  </si>
  <si>
    <t>Excluded[N 4]</t>
  </si>
  <si>
    <t>Withdrew[N 5]</t>
  </si>
  <si>
    <t>Japan Toyota Gazoo Racing</t>
  </si>
  <si>
    <t>Toyota TS050 Hybrid</t>
  </si>
  <si>
    <t>Toyota 2.4 L Turbo V6</t>
  </si>
  <si>
    <t>Audi R18</t>
  </si>
  <si>
    <t>Audi TDI 4.0 L Turbo Diesel V6</t>
  </si>
  <si>
    <t>+17 Laps</t>
  </si>
  <si>
    <t>United States Gustavo Menezes</t>
  </si>
  <si>
    <t>Monaco Stéphane Richelmi</t>
  </si>
  <si>
    <t>Alpine A460</t>
  </si>
  <si>
    <t>United Kingdom Will Stevens</t>
  </si>
  <si>
    <t>Russia Vitaly Petrov</t>
  </si>
  <si>
    <t>Philippines Eurasia Motorsport</t>
  </si>
  <si>
    <t>China Pu Jun Jin</t>
  </si>
  <si>
    <t>Netherlands Nick de Bruijn</t>
  </si>
  <si>
    <t>Mexico Memo Rojas</t>
  </si>
  <si>
    <t>France Panis-Barthez Compétition</t>
  </si>
  <si>
    <t>France Timothé Buret</t>
  </si>
  <si>
    <t>United States Michael Shank Racing</t>
  </si>
  <si>
    <t>United States John Pew</t>
  </si>
  <si>
    <t>Brazil Oswaldo Negri Jr.</t>
  </si>
  <si>
    <t>Mexico RGR Sport by Morand</t>
  </si>
  <si>
    <t>+40 Laps</t>
  </si>
  <si>
    <t>Portugal Algarve Pro Racing</t>
  </si>
  <si>
    <t>United Kingdom Chris Hoy</t>
  </si>
  <si>
    <t>France Andrea Pizzitola</t>
  </si>
  <si>
    <t>United States Ford Chip Ganassi Team USA</t>
  </si>
  <si>
    <t>United States Joey Hand</t>
  </si>
  <si>
    <t>Germany Dirk Müller</t>
  </si>
  <si>
    <t>Ford GT</t>
  </si>
  <si>
    <t>+44 Laps</t>
  </si>
  <si>
    <t>Ford EcoBoost 3.5 L Turbo V6</t>
  </si>
  <si>
    <t>United States Risi Competizione</t>
  </si>
  <si>
    <t>Ferrari 488 GTE</t>
  </si>
  <si>
    <t>Ferrari F154CB 3.9 L Turbo V8</t>
  </si>
  <si>
    <t>New Zealand Scott Dixon</t>
  </si>
  <si>
    <t>United States Billy Johnson</t>
  </si>
  <si>
    <t>United Kingdom Jonathan Adam</t>
  </si>
  <si>
    <t>Chevrolet LT5.5 5.5 L V8</t>
  </si>
  <si>
    <t>Ferrari F136GT 4.5 L V8</t>
  </si>
  <si>
    <t>Brazil Nelson Piquet Jr.</t>
  </si>
  <si>
    <t>Malaysia Weng Sun Mok</t>
  </si>
  <si>
    <t>Japan Keita Sawa</t>
  </si>
  <si>
    <t>Austria Philipp Eng</t>
  </si>
  <si>
    <t>France SO24! by Lombard Racing</t>
  </si>
  <si>
    <t>United Kingdom Jonathan Coleman</t>
  </si>
  <si>
    <t>United Kingdom Michael Wainwright</t>
  </si>
  <si>
    <t>United Kingdom Adam Carroll</t>
  </si>
  <si>
    <t>United Kingdom Ben Barker</t>
  </si>
  <si>
    <t>Denmark Formula Racing</t>
  </si>
  <si>
    <t>Denmark Johnny Laursen</t>
  </si>
  <si>
    <t>Denmark Christina Nielsen</t>
  </si>
  <si>
    <t>Denmark Mikkel Mac</t>
  </si>
  <si>
    <t>United Kingdom Andrew Howard</t>
  </si>
  <si>
    <t>United Kingdom Liam Griffin</t>
  </si>
  <si>
    <t>Japan Yutaka Yamagishi</t>
  </si>
  <si>
    <t>France SRT41 by OAK Racing</t>
  </si>
  <si>
    <t>France Fréderic Sausset</t>
  </si>
  <si>
    <t>France Jean-Bernard Bouvet</t>
  </si>
  <si>
    <t>United States Johnny O'Connell</t>
  </si>
  <si>
    <t>United Kingdom Oliver Bryant</t>
  </si>
  <si>
    <t>+78 Laps</t>
  </si>
  <si>
    <t>United Kingdom Andy Priaulx</t>
  </si>
  <si>
    <t>+87 Laps</t>
  </si>
  <si>
    <t>United Kingdom Aaron Scott</t>
  </si>
  <si>
    <t>+94 Laps</t>
  </si>
  <si>
    <t>289[N 3]</t>
  </si>
  <si>
    <t>Final lap time[N 4]</t>
  </si>
  <si>
    <t>France Inès Taittinger</t>
  </si>
  <si>
    <t>France Rémy Striebig</t>
  </si>
  <si>
    <t>United Kingdom Manor</t>
  </si>
  <si>
    <t>United Kingdom Matthew Rao</t>
  </si>
  <si>
    <t>Spain Roberto Merhi</t>
  </si>
  <si>
    <t>Japan Ryō Hirakawa</t>
  </si>
  <si>
    <t>China Baxi DC Racing Alpine</t>
  </si>
  <si>
    <t>United Kingdom Jake Dennis</t>
  </si>
  <si>
    <t>Netherlands Giedo van der Garde</t>
  </si>
  <si>
    <t>Austria ByKolles Racing Team</t>
  </si>
  <si>
    <t>Switzerland Mathéo Tuscher</t>
  </si>
  <si>
    <t>Fuel injector</t>
  </si>
  <si>
    <t>Italy Alessandro Pier Guidi</t>
  </si>
  <si>
    <t>Wheel</t>
  </si>
  <si>
    <t>Germany Porsche Motorsport</t>
  </si>
  <si>
    <t>Germany Proton Competition[N 5]</t>
  </si>
  <si>
    <t>United States Leh Keen</t>
  </si>
  <si>
    <t>Germany Porsche LMP Team</t>
  </si>
  <si>
    <t>Porsche 2.0 L Turbo V4</t>
  </si>
  <si>
    <t>China Jackie Chan DC Racing</t>
  </si>
  <si>
    <t>France Thomas Laurent</t>
  </si>
  <si>
    <t>Oreca 07</t>
  </si>
  <si>
    <t>Gibson GK428 4.2 L V8</t>
  </si>
  <si>
    <t>Gibson GK428 4.2 L V8</t>
  </si>
  <si>
    <t>France Signatech Alpine Matmut</t>
  </si>
  <si>
    <t>Brazil André Negrão</t>
  </si>
  <si>
    <t>Alpine A470</t>
  </si>
  <si>
    <t>United States United Autosports</t>
  </si>
  <si>
    <t>United States Will Owen</t>
  </si>
  <si>
    <t>Switzerland Hugo de Sadeleer</t>
  </si>
  <si>
    <t>Ligier JS P217</t>
  </si>
  <si>
    <t>France Graff</t>
  </si>
  <si>
    <t>Australia James Allen</t>
  </si>
  <si>
    <t>France Franck Matelli</t>
  </si>
  <si>
    <t>+6 Laps</t>
  </si>
  <si>
    <t>China CEFC Manor TRS Racing</t>
  </si>
  <si>
    <t>France Jean-Éric Vergne</t>
  </si>
  <si>
    <t>Toyota 2.4 L Turbo V6</t>
  </si>
  <si>
    <t>Italy Cetilar Villorba Corse</t>
  </si>
  <si>
    <t>Italy Roberto Lacorte</t>
  </si>
  <si>
    <t>Italy Giorgio Sernagiotto</t>
  </si>
  <si>
    <t>Dallara P217</t>
  </si>
  <si>
    <t>+14 Laps</t>
  </si>
  <si>
    <t>United Kingdom Matt Rao</t>
  </si>
  <si>
    <t>United Kingdom Tockwith Motorsports</t>
  </si>
  <si>
    <t>United Kingdom Philip Hanson</t>
  </si>
  <si>
    <t>United Kingdom Nigel Moore</t>
  </si>
  <si>
    <t>France IDEC Sport Racing</t>
  </si>
  <si>
    <t>France Patrice Lafargue</t>
  </si>
  <si>
    <t>France Paul Lafargue</t>
  </si>
  <si>
    <t>France David Zollinger</t>
  </si>
  <si>
    <t>Netherlands Racing Team Nederland</t>
  </si>
  <si>
    <t>Brazil Rubens Barrichello</t>
  </si>
  <si>
    <t>Netherlands Jan Lammers</t>
  </si>
  <si>
    <t>Netherlands Frits van Eerd [nl]</t>
  </si>
  <si>
    <t>United States DragonSpeed – 10 Star</t>
  </si>
  <si>
    <t>Sweden Henrik Hedman</t>
  </si>
  <si>
    <t>Sweden Felix Rosenqvist</t>
  </si>
  <si>
    <t>United Kingdom Ben Hanley</t>
  </si>
  <si>
    <t>France Pierre Nicolet</t>
  </si>
  <si>
    <t>Switzerland Vaillante Rebellion</t>
  </si>
  <si>
    <t>Brazil Daniel Serra</t>
  </si>
  <si>
    <t>Aston Martin 4.5 L V8</t>
  </si>
  <si>
    <t>Ford EcoBoost 3.5 L Turbo V6</t>
  </si>
  <si>
    <t>Chevrolet 5.5 L V8</t>
  </si>
  <si>
    <t>Porsche 4.0 L Flat-6</t>
  </si>
  <si>
    <t>Spain Miguel Molina</t>
  </si>
  <si>
    <t>Ferrari F154CB 3.9 L Turbo V8</t>
  </si>
  <si>
    <t>Brazil Tony Kanaan</t>
  </si>
  <si>
    <t>United Kingdom Robert Smith</t>
  </si>
  <si>
    <t>Belgium Dries Vanthoor</t>
  </si>
  <si>
    <t>+35 Laps</t>
  </si>
  <si>
    <t>United Kingdom Beechdean AMR</t>
  </si>
  <si>
    <t>United Kingdom Ross Gunn</t>
  </si>
  <si>
    <t>Russia Sergey Sirotkin</t>
  </si>
  <si>
    <t>Germany Marvin Dienst</t>
  </si>
  <si>
    <t>Italy Matteo Cairoli</t>
  </si>
  <si>
    <t>Turkey Salih Yoluç</t>
  </si>
  <si>
    <t>United Kingdom Euan Hankey</t>
  </si>
  <si>
    <t>United States Mike Hedlund</t>
  </si>
  <si>
    <t>United Kingdom Gulf Racing UK</t>
  </si>
  <si>
    <t>Australia Nick Foster</t>
  </si>
  <si>
    <t>Mexico José Gutiérrez</t>
  </si>
  <si>
    <t>Singapore Richard Wee</t>
  </si>
  <si>
    <t>Japan Hiroki Katoh</t>
  </si>
  <si>
    <t>Switzerland Thomas Flohr</t>
  </si>
  <si>
    <t>Hong Kong DH Racing</t>
  </si>
  <si>
    <t>France Eric Trouillet</t>
  </si>
  <si>
    <t>France Enzo Guibbert</t>
  </si>
  <si>
    <t>Italy Alessandro Balzan</t>
  </si>
  <si>
    <t>Slovakia ARC Bratislava</t>
  </si>
  <si>
    <t>Slovakia Miroslav Konôpka</t>
  </si>
  <si>
    <t>Latvia Konstantīns Calko</t>
  </si>
  <si>
    <t>Netherlands Rik Breukers</t>
  </si>
  <si>
    <t>United States Keating Motorsport</t>
  </si>
  <si>
    <t>Riley Mk. 30</t>
  </si>
  <si>
    <t>France Christian Philippon</t>
  </si>
  <si>
    <t>France Panis Barthez Competition</t>
  </si>
  <si>
    <t>France TDS Racing</t>
  </si>
  <si>
    <t>France Matthieu Vaxivière</t>
  </si>
  <si>
    <t>Germany Dirk Werner</t>
  </si>
  <si>
    <t>Argentina José María López</t>
  </si>
  <si>
    <t>Japan Yuji Kunimoto</t>
  </si>
  <si>
    <t>Puncture</t>
  </si>
  <si>
    <t>Clutch</t>
  </si>
  <si>
    <t>Mexico Roberto González</t>
  </si>
  <si>
    <t>Collision</t>
  </si>
  <si>
    <t>United Kingdom Alex Lynn</t>
  </si>
  <si>
    <t>Belgium Stéphane Lémeret</t>
  </si>
  <si>
    <t>ENSO CLM P01/01</t>
  </si>
  <si>
    <t>Nismo VRX30A 3.0 L Turbo V6</t>
  </si>
  <si>
    <t>Disqualified[N 3]</t>
  </si>
  <si>
    <t>Spain Fernando Alonso</t>
  </si>
  <si>
    <t>24:00.52.247</t>
  </si>
  <si>
    <t>Rebellion R13</t>
  </si>
  <si>
    <t>Gibson GL458 4.5 L V8</t>
  </si>
  <si>
    <t>+13 Laps</t>
  </si>
  <si>
    <t>France Graff-SO24</t>
  </si>
  <si>
    <t>+22 Laps</t>
  </si>
  <si>
    <t>Colombia Juan Pablo Montoya</t>
  </si>
  <si>
    <t>Malaysia Jazeman Jaafar</t>
  </si>
  <si>
    <t>Malaysia Weiron Tan</t>
  </si>
  <si>
    <t>Malaysia Nabil Jeffri</t>
  </si>
  <si>
    <t>United States DragonSpeed</t>
  </si>
  <si>
    <t>Venezuela Pastor Maldonado</t>
  </si>
  <si>
    <t>France Gabriel Aubry</t>
  </si>
  <si>
    <t>United States Nicholas Boulle</t>
  </si>
  <si>
    <t>France Thimothé Buret</t>
  </si>
  <si>
    <t>United Kingdom Harrison Newey</t>
  </si>
  <si>
    <t>France Norman Nato</t>
  </si>
  <si>
    <t>Brazil Felipe Nasr</t>
  </si>
  <si>
    <t>Italy Antonio Giovinazzi</t>
  </si>
  <si>
    <t>Ferrari 488 GTE Evo</t>
  </si>
  <si>
    <t>Aston Martin Vantage AMR</t>
  </si>
  <si>
    <t>Aston Martin 4.0 L Turbo V8</t>
  </si>
  <si>
    <t>Australia Matt Campbell</t>
  </si>
  <si>
    <t>France Julien Andlauer</t>
  </si>
  <si>
    <t>United States Porsche GT Team</t>
  </si>
  <si>
    <t>United States Keating Motorsports</t>
  </si>
  <si>
    <t>Germany Luca Stolz</t>
  </si>
  <si>
    <t>United States Tim Pappas</t>
  </si>
  <si>
    <t>Italy Ebimotors</t>
  </si>
  <si>
    <t>Italy Fabio Babini</t>
  </si>
  <si>
    <t>France Erwin Creed</t>
  </si>
  <si>
    <t>France Romano Ricci</t>
  </si>
  <si>
    <t>France Thomas Dagoneau</t>
  </si>
  <si>
    <t>Germany BMW Team MTEK</t>
  </si>
  <si>
    <t>Netherlands Nicky Catsburg</t>
  </si>
  <si>
    <t>Germany Martin Tomczyk</t>
  </si>
  <si>
    <t>BMW M8 GTE</t>
  </si>
  <si>
    <t>BMW S63 4.0 L Turbo V8</t>
  </si>
  <si>
    <t>United States Patrick Lindsey</t>
  </si>
  <si>
    <t>Norway Egidio Perfetti</t>
  </si>
  <si>
    <t>332[N 1]</t>
  </si>
  <si>
    <t>Italy Eddie Cheever III</t>
  </si>
  <si>
    <t>Japan Motoaki Ishikawa</t>
  </si>
  <si>
    <t>309[N 2]</t>
  </si>
  <si>
    <t>Australia Alex Davison</t>
  </si>
  <si>
    <t>+105 Laps</t>
  </si>
  <si>
    <t>China CEFC TRSM Racing</t>
  </si>
  <si>
    <t>United Kingdom Charlie Robertson</t>
  </si>
  <si>
    <t>United Kingdom Michael Simpson</t>
  </si>
  <si>
    <t>Ginetta G60-LT-P1</t>
  </si>
  <si>
    <t>283[N 3]</t>
  </si>
  <si>
    <t>Mecachrome V634P1 3.4 L Turbo V6</t>
  </si>
  <si>
    <t>United Kingdom Jenson Button</t>
  </si>
  <si>
    <t>BR Engineering BR1</t>
  </si>
  <si>
    <t>AER P60B 2.4 L Turbo V6</t>
  </si>
  <si>
    <t>France IDEC Sport</t>
  </si>
  <si>
    <t>Republic of Ireland Charlie Eastwood</t>
  </si>
  <si>
    <t>Driveshaft</t>
  </si>
  <si>
    <t>United Kingdom Phil Hanson</t>
  </si>
  <si>
    <t>United Kingdom Paul di Resta</t>
  </si>
  <si>
    <t>Overheating</t>
  </si>
  <si>
    <t>Netherlands Renger van der Zande</t>
  </si>
  <si>
    <t>Netherlands Ate de Jong</t>
  </si>
  <si>
    <t>South Korea Tacksung Kim</t>
  </si>
  <si>
    <t>Italy Giorgio Roda</t>
  </si>
  <si>
    <t>Portugal António Félix da Costa</t>
  </si>
  <si>
    <t>Brazil Augusto Farfus</t>
  </si>
  <si>
    <t>Damage</t>
  </si>
  <si>
    <t>Mexico José Gutierrez</t>
  </si>
  <si>
    <t>France Côme Ledogar</t>
  </si>
  <si>
    <t>United Kingdom Oliver Rowland</t>
  </si>
  <si>
    <t>Russia Matevos Isaakyan</t>
  </si>
  <si>
    <t>Russia Egor Orudzhev</t>
  </si>
  <si>
    <t>Germany Sven Müller</t>
  </si>
  <si>
    <t>France Tom Dillmann</t>
  </si>
  <si>
    <t>ENSO CLM P1/01</t>
  </si>
  <si>
    <t>Nismo VRX30A 3.0 L Turbo V6</t>
  </si>
  <si>
    <t>Disqualified [N 4]</t>
  </si>
  <si>
    <t>365[N 5]</t>
  </si>
  <si>
    <t>Belgium Stoffel Vandoorne</t>
  </si>
  <si>
    <t>+6 laps</t>
  </si>
  <si>
    <t>+9 laps</t>
  </si>
  <si>
    <t>+15 laps</t>
  </si>
  <si>
    <t>+17 laps</t>
  </si>
  <si>
    <t>China Ho-Pin Tung</t>
  </si>
  <si>
    <t>+18 laps</t>
  </si>
  <si>
    <t>+19 laps</t>
  </si>
  <si>
    <t>+20 laps</t>
  </si>
  <si>
    <t>+21 laps</t>
  </si>
  <si>
    <t>Netherlands Job van Uitert</t>
  </si>
  <si>
    <t>Aurus 01</t>
  </si>
  <si>
    <t>France Duqueine Engineering</t>
  </si>
  <si>
    <t>France Nico Jamin</t>
  </si>
  <si>
    <t>+22 laps</t>
  </si>
  <si>
    <t>Austria René Binder</t>
  </si>
  <si>
    <t>+23 laps</t>
  </si>
  <si>
    <t>United States John Falb</t>
  </si>
  <si>
    <t>+28 laps</t>
  </si>
  <si>
    <t>Denmark High Class Racing</t>
  </si>
  <si>
    <t>Denmark Dennis Andersen</t>
  </si>
  <si>
    <t>Denmark Anders Fjordbach</t>
  </si>
  <si>
    <t>+29 laps</t>
  </si>
  <si>
    <t>+30 laps</t>
  </si>
  <si>
    <t>Italy Cetilar Racing Villorba Corse</t>
  </si>
  <si>
    <t>+33 laps</t>
  </si>
  <si>
    <t>Republic of Ireland Ryan Cullen</t>
  </si>
  <si>
    <t>+37 laps</t>
  </si>
  <si>
    <t>+43 laps</t>
  </si>
  <si>
    <t>+44 laps</t>
  </si>
  <si>
    <t>+45 laps</t>
  </si>
  <si>
    <t>Netherlands Nyck de Vries</t>
  </si>
  <si>
    <t>France Mathieu Jaminet</t>
  </si>
  <si>
    <t>Norway Dennis Olsen</t>
  </si>
  <si>
    <t>+46 laps</t>
  </si>
  <si>
    <t>+48 laps</t>
  </si>
  <si>
    <t>Chevrolet LT5.5 5.5 L V8</t>
  </si>
  <si>
    <t>Finland Jesse Krohn</t>
  </si>
  <si>
    <t>+50 laps</t>
  </si>
  <si>
    <t>+51 laps</t>
  </si>
  <si>
    <t>Brazil Rodrigo Baptista</t>
  </si>
  <si>
    <t>Canada Wei Lu</t>
  </si>
  <si>
    <t>United States WeatherTech Racing</t>
  </si>
  <si>
    <t>+52 laps</t>
  </si>
  <si>
    <t>+53 laps</t>
  </si>
  <si>
    <t>Japan Car Guy Racing</t>
  </si>
  <si>
    <t>Japan Takeshi Kimura</t>
  </si>
  <si>
    <t>Italy Kei Cozzolino</t>
  </si>
  <si>
    <t>Monaco Louis Prette</t>
  </si>
  <si>
    <t>Monaco Philippe Prette</t>
  </si>
  <si>
    <t>Monaco Vincent Abril</t>
  </si>
  <si>
    <t>+54 laps</t>
  </si>
  <si>
    <t>Austria Thomas Preining</t>
  </si>
  <si>
    <t>Switzerland Rahel Frey</t>
  </si>
  <si>
    <t>Denmark Michelle Gatting</t>
  </si>
  <si>
    <t>Italy Manuela Gostner</t>
  </si>
  <si>
    <t>+55 laps</t>
  </si>
  <si>
    <t>France Jules Gounon</t>
  </si>
  <si>
    <t>+56 laps</t>
  </si>
  <si>
    <t>+57 laps</t>
  </si>
  <si>
    <t>+58 laps</t>
  </si>
  <si>
    <t>+60 laps</t>
  </si>
  <si>
    <t>Poland Inter Europol Competition</t>
  </si>
  <si>
    <t>Poland Jakub Śmiechowski</t>
  </si>
  <si>
    <t>Italy Claudio Schiavoni</t>
  </si>
  <si>
    <t>Italy Sergio Pianezzola</t>
  </si>
  <si>
    <t>Italy Andrea Piccini</t>
  </si>
  <si>
    <t>+61 laps</t>
  </si>
  <si>
    <t>Netherlands Nick Catsburg</t>
  </si>
  <si>
    <t>+76 laps</t>
  </si>
  <si>
    <t>United Kingdom RLR M Sport/Tower Events</t>
  </si>
  <si>
    <t>Canada John Farano</t>
  </si>
  <si>
    <t>India Arjun Maini</t>
  </si>
  <si>
    <t>United Kingdom Jordan King</t>
  </si>
  <si>
    <t>Slovakia Miro Konôpka</t>
  </si>
  <si>
    <t>Russia Konstantin Tereshchenko</t>
  </si>
  <si>
    <t>Sweden Henning Enqvist</t>
  </si>
  <si>
    <t>Crash damage</t>
  </si>
  <si>
    <t>Contact</t>
  </si>
  <si>
    <t>Japan Satoshi Hoshino</t>
  </si>
  <si>
    <t>Brazil Felipe Fraga</t>
  </si>
  <si>
    <t>Toyota H8909 2.4 L Hybrid Turbo V6</t>
  </si>
  <si>
    <t>+5 laps</t>
  </si>
  <si>
    <t>Switzerland Louis Delétraz</t>
  </si>
  <si>
    <t>United Kingdom United Autosports</t>
  </si>
  <si>
    <t>United Kingdom Paul di Resta</t>
  </si>
  <si>
    <t>Portugal António Félix da Costa</t>
  </si>
  <si>
    <t>G</t>
  </si>
  <si>
    <t>France Panis Racing</t>
  </si>
  <si>
    <t>France Signatech Alpine Elf</t>
  </si>
  <si>
    <t>Denmark Mikkel Jensen</t>
  </si>
  <si>
    <t>Switzerland Cool Racing</t>
  </si>
  <si>
    <t>Switzerland Antonin Borga</t>
  </si>
  <si>
    <t>Switzerland Alexandre Coigny</t>
  </si>
  <si>
    <t>France Richard Mille Racing Team</t>
  </si>
  <si>
    <t>Colombia Tatiana Calderón</t>
  </si>
  <si>
    <t>Germany Sophia Flörsch</t>
  </si>
  <si>
    <t>Netherlands Beitske Visser</t>
  </si>
  <si>
    <t>+24 laps</t>
  </si>
  <si>
    <t>United Kingdom Jonathan Kennard</t>
  </si>
  <si>
    <t>United Kingdom Kyle Tilley</t>
  </si>
  <si>
    <t>United States DragonSpeed USA</t>
  </si>
  <si>
    <t>+26 laps</t>
  </si>
  <si>
    <t>Japan Nobuya Yamanaka</t>
  </si>
  <si>
    <t>+36 laps</t>
  </si>
  <si>
    <t>+38 laps</t>
  </si>
  <si>
    <t>+41 laps</t>
  </si>
  <si>
    <t>Aston Martin 4.0 L Turbo V8[117]</t>
  </si>
  <si>
    <t>Ferrari F154CB 3.9 L Turbo V8</t>
  </si>
  <si>
    <t>Aston Martin 4.0 L Turbo V8[118]</t>
  </si>
  <si>
    <t>Italy Riccardo Pera</t>
  </si>
  <si>
    <t>Denmark Nicklas Nielsen</t>
  </si>
  <si>
    <t>Italy Matteo Carioli</t>
  </si>
  <si>
    <t>Netherlands Larry ten Voorde</t>
  </si>
  <si>
    <t>United Kingdom Nielsen Racing</t>
  </si>
  <si>
    <t>Canada Garett Grist</t>
  </si>
  <si>
    <t>United Kingdom Anthony Wells</t>
  </si>
  <si>
    <t>+49 laps</t>
  </si>
  <si>
    <t>United Kingdom Andrew Watson</t>
  </si>
  <si>
    <t>United States Richard Heistand</t>
  </si>
  <si>
    <t>United States Max Root</t>
  </si>
  <si>
    <t>Porsche 911 RSR-19</t>
  </si>
  <si>
    <t>Porsche 4.2 L Flat-6</t>
  </si>
  <si>
    <t>Switzerland Luzich Racing</t>
  </si>
  <si>
    <t>Puerto Rico Francesco Piovanetti</t>
  </si>
  <si>
    <t>Thailand Vutthikorn Inthraphuvasak</t>
  </si>
  <si>
    <t>Switzerland Lucas Légeret</t>
  </si>
  <si>
    <t>Italy Sergio Pianazzola</t>
  </si>
  <si>
    <t>Italy Michele Beretta</t>
  </si>
  <si>
    <t>Austria Horst Felbermayr Jr.</t>
  </si>
  <si>
    <t>Netherlands Max van Splunteren</t>
  </si>
  <si>
    <t>Italy Francesco Castellaci</t>
  </si>
  <si>
    <t>United Kingdom Red River Racing</t>
  </si>
  <si>
    <t>United Kingdom Bonamy Grimes</t>
  </si>
  <si>
    <t>United Kingdom Charles Hollings</t>
  </si>
  <si>
    <t>+62 laps</t>
  </si>
  <si>
    <t>316[N 6]</t>
  </si>
  <si>
    <t>+71 laps</t>
  </si>
  <si>
    <t>France "Steve Brooks"</t>
  </si>
  <si>
    <t>Greece Andreas Laskaratos</t>
  </si>
  <si>
    <t>France Julien Piguet</t>
  </si>
  <si>
    <t>+74 laps</t>
  </si>
  <si>
    <t>United States Dominique Bastien</t>
  </si>
  <si>
    <t>Belgium Adrien de Leener</t>
  </si>
  <si>
    <t>France SO24-Has by Graff</t>
  </si>
  <si>
    <t>France Charles Milesi</t>
  </si>
  <si>
    <t>Chinese Taipei Hub Auto Racing</t>
  </si>
  <si>
    <t>United Kingdom Tom Blomqvist</t>
  </si>
  <si>
    <t>Chinese Taipei Morris Chen</t>
  </si>
  <si>
    <t>Brazil Marcos Gomes</t>
  </si>
  <si>
    <t>Italy Rino Mastronardi</t>
  </si>
  <si>
    <t>Misfire</t>
  </si>
  <si>
    <t>Collision damage</t>
  </si>
  <si>
    <t>Japan Kei Cozzolino</t>
  </si>
  <si>
    <t>Russia G-Drive Racing by Algarve</t>
  </si>
  <si>
    <t>France Duqueine Team</t>
  </si>
  <si>
    <t>Canada Bruno Spengler</t>
  </si>
  <si>
    <t>Bodywork</t>
  </si>
  <si>
    <t>Japan Kenta Yamashita</t>
  </si>
  <si>
    <t>Germany Steffen Görig</t>
  </si>
  <si>
    <t>Switzerland Christoph Ulrich</t>
  </si>
  <si>
    <t>Sweden Alexander West</t>
  </si>
  <si>
    <t>Puncture damage</t>
  </si>
  <si>
    <t>United States EuroInternational</t>
  </si>
  <si>
    <t>Belgium Christophe d'Ansembourg</t>
  </si>
  <si>
    <t>France Adrien Tambay</t>
  </si>
  <si>
    <t>Alternator</t>
  </si>
  <si>
    <t>Disqualified[N 7]</t>
  </si>
  <si>
    <t>Toyota GR010 Hybrid</t>
  </si>
  <si>
    <t>Toyota 3.5 L Turbo Hybrid V6</t>
  </si>
  <si>
    <t>+2 laps</t>
  </si>
  <si>
    <t>France Alpine Elf Matmut</t>
  </si>
  <si>
    <t>Alpine A480</t>
  </si>
  <si>
    <t>+4 laps</t>
  </si>
  <si>
    <t>United States Glickenhaus Racing</t>
  </si>
  <si>
    <t>Glickenhaus 007 LMH</t>
  </si>
  <si>
    <t>Glickenhaus P21 3.5 L Turbo V8</t>
  </si>
  <si>
    <t>+7 laps</t>
  </si>
  <si>
    <t>Belgium Team WRT</t>
  </si>
  <si>
    <t>Netherlands Robin Frijns</t>
  </si>
  <si>
    <t>Austria Ferdinand von Habsburg</t>
  </si>
  <si>
    <t>+8 laps</t>
  </si>
  <si>
    <t>Indonesia Sean Gelael</t>
  </si>
  <si>
    <t>United Kingdom Wayne Boyd</t>
  </si>
  <si>
    <t>+10 laps</t>
  </si>
  <si>
    <t>+11 laps</t>
  </si>
  <si>
    <t>+12 laps</t>
  </si>
  <si>
    <t> G-Drive Racing[b]</t>
  </si>
  <si>
    <t>Argentina Franco Colapinto</t>
  </si>
  <si>
    <t> Roman Rusinov[b]</t>
  </si>
  <si>
    <t>+13 laps</t>
  </si>
  <si>
    <t>+14 laps</t>
  </si>
  <si>
    <t>Switzerland Realteam Racing</t>
  </si>
  <si>
    <t>Switzerland Esteban Garcia</t>
  </si>
  <si>
    <t>France SO24-DIROB by Graff</t>
  </si>
  <si>
    <t>France Arnold Robin</t>
  </si>
  <si>
    <t>France Maxime Robin</t>
  </si>
  <si>
    <t>Chevrolet Corvette C8.R</t>
  </si>
  <si>
    <t>Chevrolet LT2 5.5 L V8</t>
  </si>
  <si>
    <t>+27 laps</t>
  </si>
  <si>
    <t>Slovakia Matej Konôpka</t>
  </si>
  <si>
    <t>Italy Alessio Rovera</t>
  </si>
  <si>
    <t>+31 laps</t>
  </si>
  <si>
    <t>Luxembourg Dylan Pereira</t>
  </si>
  <si>
    <t>+32 laps</t>
  </si>
  <si>
    <t>Aston Martin 4.0 L Turbo V8[134]</t>
  </si>
  <si>
    <t>United Kingdom Callum Ilott</t>
  </si>
  <si>
    <t>Philippines Racing Team India Eurasia</t>
  </si>
  <si>
    <t>Belgium Tom Cloet</t>
  </si>
  <si>
    <t>Australia John Corbett</t>
  </si>
  <si>
    <t>Denmark Kevin Magnussen</t>
  </si>
  <si>
    <t>+35 laps</t>
  </si>
  <si>
    <t>New Zealand Jaxon Evans</t>
  </si>
  <si>
    <t>France Association SRT41</t>
  </si>
  <si>
    <t>Japan Takuma Aoki</t>
  </si>
  <si>
    <t>Belgium Nigel Bailly</t>
  </si>
  <si>
    <t>Japan Tomonobu Fujii</t>
  </si>
  <si>
    <t>Germany Absolute Racing</t>
  </si>
  <si>
    <t>Indonesia Andrew Haryanto</t>
  </si>
  <si>
    <t>Belgium Alessio Picariello</t>
  </si>
  <si>
    <t>+39 laps</t>
  </si>
  <si>
    <t>United Kingdom Oliver Hancock</t>
  </si>
  <si>
    <t>United Kingdom John Hartshorne</t>
  </si>
  <si>
    <t>Belgium Sarah Bovy</t>
  </si>
  <si>
    <t>+40 laps</t>
  </si>
  <si>
    <t>Germany Herberth Motorsport</t>
  </si>
  <si>
    <t>Germany Ralf Bohn</t>
  </si>
  <si>
    <t>Switzerland Rolf Ineichen</t>
  </si>
  <si>
    <t>Germany Robert Renauer</t>
  </si>
  <si>
    <t>+42 laps</t>
  </si>
  <si>
    <t>United Kingdom United Autosports USA</t>
  </si>
  <si>
    <t>Switzerland Fabio Scherer</t>
  </si>
  <si>
    <t>United Kingdom Inception Racing</t>
  </si>
  <si>
    <t>United Kingdom Ben Barnicoat</t>
  </si>
  <si>
    <t>United States Brendan Iribe</t>
  </si>
  <si>
    <t>United Kingdom Ollie Millroy</t>
  </si>
  <si>
    <t>Germany Lance David Arnold</t>
  </si>
  <si>
    <t>United Kingdom Tom Gamble</t>
  </si>
  <si>
    <t>Poland Robert Kubica</t>
  </si>
  <si>
    <t>China Yifei Ye</t>
  </si>
  <si>
    <t>(Throttle sensor)</t>
  </si>
  <si>
    <t>Germany Rinaldi Racing</t>
  </si>
  <si>
    <t>Germany Christian Hook</t>
  </si>
  <si>
    <t>United States PR1 Motorsports Mathiasen</t>
  </si>
  <si>
    <t>United States Patrick Kelly</t>
  </si>
  <si>
    <t>Gibson GK428 4. 2L V8</t>
  </si>
  <si>
    <t>Chinese Taipei HubAuto Racing[c]</t>
  </si>
  <si>
    <t>Norway Anders Buchardt</t>
  </si>
  <si>
    <t>United States Robby Foley</t>
  </si>
  <si>
    <t>Suspension damage</t>
  </si>
  <si>
    <t>Australia Scott Andrews</t>
  </si>
  <si>
    <t>United Kingdom Jody Fannin</t>
  </si>
  <si>
    <t>France Thomas Neubauer</t>
  </si>
  <si>
    <t>United States Rodrigo Sales</t>
  </si>
  <si>
    <t>Republic of Ireland Matthew Griffin</t>
  </si>
  <si>
    <t>South Africa David Perel</t>
  </si>
  <si>
    <t>Portugal Rui Andrade</t>
  </si>
  <si>
    <t>Italy Antonio Fuoco</t>
  </si>
  <si>
    <t>South Africa Jonathan Aberdein</t>
  </si>
  <si>
    <t>Venezuela Manuel Maldonado</t>
  </si>
  <si>
    <t>France Florian Latorre</t>
  </si>
  <si>
    <t>United States Dwight Merriman</t>
  </si>
  <si>
    <t>Withdrew</t>
  </si>
  <si>
    <t>24:02:07.996‡</t>
  </si>
  <si>
    <t>Toyota 3.5 L Turbo Hybrid V6</t>
  </si>
  <si>
    <t>+2:01.222</t>
  </si>
  <si>
    <t>Glickenhaus SCG 007 LMH</t>
  </si>
  <si>
    <t>Glickenhaus P21 3.5 L Turbo V8</t>
  </si>
  <si>
    <t>+11 Laps‡</t>
  </si>
  <si>
    <t>Gibson GK428 4.2 L V8</t>
  </si>
  <si>
    <t>Italy Prema Orlen Team</t>
  </si>
  <si>
    <t>Italy Lorenzo Colombo</t>
  </si>
  <si>
    <t>Denmark Oliver Rasmussen</t>
  </si>
  <si>
    <t>United Kingdom Ed Jones</t>
  </si>
  <si>
    <t>France TDS Racing x Vaillante</t>
  </si>
  <si>
    <t>Netherlands Nyck de Vries[b]</t>
  </si>
  <si>
    <t>Netherlands Tijmen van der Helm</t>
  </si>
  <si>
    <t>United States Team Penske</t>
  </si>
  <si>
    <t>United States Dane Cameron</t>
  </si>
  <si>
    <t>United States United Autosports USA</t>
  </si>
  <si>
    <t>United States Josh Pierson</t>
  </si>
  <si>
    <t>Germany Niklas Krütten</t>
  </si>
  <si>
    <t>France Lilou Wadoux</t>
  </si>
  <si>
    <t>France Sébastien Ogier</t>
  </si>
  <si>
    <t>Italy Mirko Bortolotti</t>
  </si>
  <si>
    <t>Mexico Esteban Gutiérrez</t>
  </si>
  <si>
    <t>+15 Laps</t>
  </si>
  <si>
    <t>Brazil Pietro Fittipaldi</t>
  </si>
  <si>
    <t>United States Steven Thomas</t>
  </si>
  <si>
    <t>United Kingdom Matt Bell</t>
  </si>
  <si>
    <t>+18 Laps</t>
  </si>
  <si>
    <t>Switzerland RealTeam by WRT</t>
  </si>
  <si>
    <t>Austria Ferdinand Habsburg</t>
  </si>
  <si>
    <t>Germany Laurents Hörr</t>
  </si>
  <si>
    <t>Belgium Jean Glorieux</t>
  </si>
  <si>
    <t>France Alexandre Cougnaud</t>
  </si>
  <si>
    <t>France Alpine Elf Team</t>
  </si>
  <si>
    <t>Gibson GL458 4.5 L V8</t>
  </si>
  <si>
    <t>United Kingdom Jack Aitken</t>
  </si>
  <si>
    <t>Netherlands Bent Viscaal</t>
  </si>
  <si>
    <t>France Tristan Vautier</t>
  </si>
  <si>
    <t>United Kingdom Vector Sport</t>
  </si>
  <si>
    <t>Switzerland Nico Müller</t>
  </si>
  <si>
    <t>+30 Laps‡</t>
  </si>
  <si>
    <t>Porsche 4.2 L Flat-6</t>
  </si>
  <si>
    <t>Ferrari F154CB 3.9 L Turbo V8</t>
  </si>
  <si>
    <t>United States Riley Motorsports</t>
  </si>
  <si>
    <t>New Zealand Shane van Gisbergen</t>
  </si>
  <si>
    <t>France Graff Racing</t>
  </si>
  <si>
    <t>Switzerland Sébastien Page</t>
  </si>
  <si>
    <t>Switzerland David Droux</t>
  </si>
  <si>
    <t>Portugal Henrique Chaves</t>
  </si>
  <si>
    <t>+37 Laps‡</t>
  </si>
  <si>
    <t>Aston Martin 4.0 L Turbo V8</t>
  </si>
  <si>
    <t>United States Thomas Merrill</t>
  </si>
  <si>
    <t>United Kingdom David Pittard</t>
  </si>
  <si>
    <t>United States Fred Poordad</t>
  </si>
  <si>
    <t>United States Maxwell Root</t>
  </si>
  <si>
    <t>Belgium Jan Heylen</t>
  </si>
  <si>
    <t>New Zealand Nick Cassidy</t>
  </si>
  <si>
    <t>United Kingdom Simon Mann</t>
  </si>
  <si>
    <t>United States Conrad Grunewald</t>
  </si>
  <si>
    <t>France Vincent Abril</t>
  </si>
  <si>
    <t>United States Hardpoint Motorsport</t>
  </si>
  <si>
    <t>Estonia Martin Rump</t>
  </si>
  <si>
    <t>Denmark Frederik Schandorff</t>
  </si>
  <si>
    <t>United Kingdom Sebastian Priaulx</t>
  </si>
  <si>
    <t>France Ultimate</t>
  </si>
  <si>
    <t>France Jean-Baptiste Lahaye</t>
  </si>
  <si>
    <t>France François Heriau</t>
  </si>
  <si>
    <t>Spain CD Sport</t>
  </si>
  <si>
    <t>France Christophe Cresp</t>
  </si>
  <si>
    <t>Denmark Michael Jensen</t>
  </si>
  <si>
    <t>France Steven Palette</t>
  </si>
  <si>
    <t>Gibson GK428 4.2L V8</t>
  </si>
  <si>
    <t>United States Mark Kvamme</t>
  </si>
  <si>
    <t>United States Jason Hart</t>
  </si>
  <si>
    <t>Republic of Ireland Michael Fassbender</t>
  </si>
  <si>
    <t>Canada Zacharie Robichon</t>
  </si>
  <si>
    <t>+51 Laps</t>
  </si>
  <si>
    <t>France Reshad de Gerus</t>
  </si>
  <si>
    <t>Argentina Nicolás Varrone</t>
  </si>
  <si>
    <t>(Accident)</t>
  </si>
  <si>
    <t>Belgium WRT</t>
  </si>
  <si>
    <t>Chevrolet LT2 5.5 L V8</t>
  </si>
  <si>
    <t>France Marvin Klein</t>
  </si>
  <si>
    <t>France Franck Dezoteux</t>
  </si>
  <si>
    <t>United Kingdom Charlie Fagg</t>
  </si>
  <si>
    <t>Chassis damage</t>
  </si>
  <si>
    <t>Denmark Mikkel O. Pedersen</t>
  </si>
  <si>
    <t>Italy Ferrari AF Corse</t>
  </si>
  <si>
    <t>Ferrari 499P</t>
  </si>
  <si>
    <t>24:00:18.099‡</t>
  </si>
  <si>
    <t>Ferrari F163 3.0 L Turbo V6</t>
  </si>
  <si>
    <t>+1:21.793</t>
  </si>
  <si>
    <t>Toyota 3.5 L Turbo V6</t>
  </si>
  <si>
    <t>United States Cadillac Racing</t>
  </si>
  <si>
    <t>Cadillac V-Series.R</t>
  </si>
  <si>
    <t>+1 lap</t>
  </si>
  <si>
    <t>Cadillac LMC55R 5.5 L V8</t>
  </si>
  <si>
    <t>France Peugeot TotalEnergies</t>
  </si>
  <si>
    <t>Peugeot 9X8</t>
  </si>
  <si>
    <t>Peugeot X6H 2.6 L Turbo V6</t>
  </si>
  <si>
    <t>Spain Albert Costa</t>
  </si>
  <si>
    <t>+14 laps‡</t>
  </si>
  <si>
    <t>Angola Rui Andrade</t>
  </si>
  <si>
    <t>Chile Nico Pino</t>
  </si>
  <si>
    <t>Liechtenstein Matthias Kaiser</t>
  </si>
  <si>
    <t>Germany Porsche Penske Motorsport</t>
  </si>
  <si>
    <t>Porsche 963</t>
  </si>
  <si>
    <t>+17 laps[N 4]</t>
  </si>
  <si>
    <t>Porsche 9RD 4.6 L Turbo V8</t>
  </si>
  <si>
    <t>United States Action Express Racing</t>
  </si>
  <si>
    <t>United Kingdom Olli Caldwell</t>
  </si>
  <si>
    <t>LMP2 (Pro-Am)</t>
  </si>
  <si>
    <t>United States Colin Braun</t>
  </si>
  <si>
    <t>United States George Kurtz</t>
  </si>
  <si>
    <t>+20 laps‡</t>
  </si>
  <si>
    <t>United Kingdom Frederick Lubin</t>
  </si>
  <si>
    <t>Switzerland COOL Racing</t>
  </si>
  <si>
    <t>Denmark Malthe Jakobsen</t>
  </si>
  <si>
    <t>+25 laps</t>
  </si>
  <si>
    <t>+29 laps‡</t>
  </si>
  <si>
    <t>Oman Ahmad Al Harthy</t>
  </si>
  <si>
    <t>United States Michael Dinan</t>
  </si>
  <si>
    <t>Aston Martin M177 4.0 L Turbo V8</t>
  </si>
  <si>
    <t>Porsche M97/80 4.2 L Flat-6</t>
  </si>
  <si>
    <t>Belgium Tom van Rompuy</t>
  </si>
  <si>
    <t>Belgium Ugo de Wilde</t>
  </si>
  <si>
    <t>United Kingdom Ian James</t>
  </si>
  <si>
    <t>Italy Daniel Mancinelli</t>
  </si>
  <si>
    <t>Spain Alex Riberas</t>
  </si>
  <si>
    <t>Italy Prema Racing</t>
  </si>
  <si>
    <t>United States Juan Manuel Correa</t>
  </si>
  <si>
    <t>Romania Filip Ugran</t>
  </si>
  <si>
    <t>United States P. J. Hyett</t>
  </si>
  <si>
    <t>Germany Walkenhorst Motorsport</t>
  </si>
  <si>
    <t>United States Chandler Hull</t>
  </si>
  <si>
    <t>Japan Yorikatsu Tsujiko</t>
  </si>
  <si>
    <t>Japan Naoki Yokomizo</t>
  </si>
  <si>
    <t>United States Hendrick Motorsports</t>
  </si>
  <si>
    <t>United States Jimmie Johnson</t>
  </si>
  <si>
    <t>Chevrolet Camaro ZL1</t>
  </si>
  <si>
    <t>Chevrolet R07.2 5.9 L V8</t>
  </si>
  <si>
    <t>United Kingdom Hertz Team Jota</t>
  </si>
  <si>
    <t>China Ye Yifei</t>
  </si>
  <si>
    <t>+98 laps</t>
  </si>
  <si>
    <t>United States Scott Huffaker</t>
  </si>
  <si>
    <t>Germany Jonas Ried</t>
  </si>
  <si>
    <t>United States Don Yount</t>
  </si>
  <si>
    <t>Austria Floyd Vanwall Racing Team</t>
  </si>
  <si>
    <t>Argentina Esteban Guerrieri</t>
  </si>
  <si>
    <t>Vanwall Vandervell 680</t>
  </si>
  <si>
    <t>Gibson GL458 4.5 L V8</t>
  </si>
  <si>
    <t>United Kingdom Casper Stevenson</t>
  </si>
  <si>
    <t>Main Page Vladislav Lomko[N 5]</t>
  </si>
  <si>
    <t>France Simon Pagenaud</t>
  </si>
  <si>
    <t>Germany Dempsey – Proton Racing</t>
  </si>
  <si>
    <t>Main Page Daniil Kvyat[N 5]</t>
  </si>
  <si>
    <t>France Doriane Pin</t>
  </si>
  <si>
    <t>Italy Giacomo Petrobelli</t>
  </si>
  <si>
    <t>Turkey Racing Team Turkey</t>
  </si>
  <si>
    <t>Fuel pressure</t>
  </si>
  <si>
    <t>France Valentin Hasse-Clot</t>
  </si>
  <si>
    <t>Italy Richard Mille AF Corse</t>
  </si>
  <si>
    <t>Argentina Luis Pérez Companc</t>
  </si>
  <si>
    <t>United States Ryan Hardwick</t>
  </si>
  <si>
    <t>Denmark GMB Motorsport</t>
  </si>
  <si>
    <t>Denmark Gustav Birch</t>
  </si>
  <si>
    <t>Denmark Jens Reno Møller</t>
  </si>
  <si>
    <t>Belgium Ulysse de Pauw</t>
  </si>
  <si>
    <t>Canada Tower Motorsports</t>
  </si>
  <si>
    <t>Ferrari 488 LMGTE Evo</t>
  </si>
  <si>
    <t>Car num</t>
  </si>
  <si>
    <t>Pods</t>
  </si>
  <si>
    <t>Rets</t>
  </si>
  <si>
    <t>Entries</t>
  </si>
  <si>
    <t>Laps Tot</t>
  </si>
  <si>
    <t>Giancarlo Fisichella</t>
  </si>
  <si>
    <t>Andrea Bertolini</t>
  </si>
  <si>
    <t>Piergiuseppe Perazzini</t>
  </si>
  <si>
    <t>Gianmaria Bruni</t>
  </si>
  <si>
    <t>Davide Rigon</t>
  </si>
  <si>
    <t>Gianluca Roda</t>
  </si>
  <si>
    <t>Fabio Babini</t>
  </si>
  <si>
    <t>Claudio Schiavoni</t>
  </si>
  <si>
    <t>Matteo Cairoli</t>
  </si>
  <si>
    <t>Matteo Carioli</t>
  </si>
  <si>
    <t>Sergio Pianazzola</t>
  </si>
  <si>
    <t>Michele Beretta</t>
  </si>
  <si>
    <t>Francesco Castellaci</t>
  </si>
  <si>
    <t>Matteo Cressoni</t>
  </si>
  <si>
    <t>Raffaele Giammaria</t>
  </si>
  <si>
    <t>Francesco Castellacci</t>
  </si>
  <si>
    <t>Antonio Fuoco</t>
  </si>
  <si>
    <t>Alessandro Pier Guidi</t>
  </si>
  <si>
    <t>Richard Mille AF Corse</t>
  </si>
  <si>
    <t>Frédéric Makowiecki</t>
  </si>
  <si>
    <t>Patrick Bornhauser</t>
  </si>
  <si>
    <t>Anthony Pons</t>
  </si>
  <si>
    <t>Christophe Bourret</t>
  </si>
  <si>
    <t>Raymond Narac</t>
  </si>
  <si>
    <t>Julien Canal</t>
  </si>
  <si>
    <t>Pascal Gibon</t>
  </si>
  <si>
    <t>Emmanuel Collard</t>
  </si>
  <si>
    <t>Yannick Mallégol</t>
  </si>
  <si>
    <t>Erik Maris</t>
  </si>
  <si>
    <t>Patrick Pilet</t>
  </si>
  <si>
    <t>François Perrodo</t>
  </si>
  <si>
    <t>Olivier Pla</t>
  </si>
  <si>
    <t>Romain Brandela</t>
  </si>
  <si>
    <t>Romain Dumas</t>
  </si>
  <si>
    <t>Sébastien Bourdais</t>
  </si>
  <si>
    <t>Côme Ledogar</t>
  </si>
  <si>
    <t>Julien Andlauer</t>
  </si>
  <si>
    <t>"Steve Brooks"</t>
  </si>
  <si>
    <t>Franck Dezoteux</t>
  </si>
  <si>
    <t>Thomas Neubauer</t>
  </si>
  <si>
    <t>Valentin Hasse-Clot</t>
  </si>
  <si>
    <t>Paul Daniels</t>
  </si>
  <si>
    <t>Oliver Gavin</t>
  </si>
  <si>
    <t>Jonny Cocker</t>
  </si>
  <si>
    <t>Darren Turner</t>
  </si>
  <si>
    <t>Johnny Mowlem</t>
  </si>
  <si>
    <t>Duncan Cameron</t>
  </si>
  <si>
    <t>Michael Wainwright</t>
  </si>
  <si>
    <t>Andrew Howard</t>
  </si>
  <si>
    <t>Andy Priaulx</t>
  </si>
  <si>
    <t>Harry Tincknell</t>
  </si>
  <si>
    <t>Robert Smith</t>
  </si>
  <si>
    <t>James Calado</t>
  </si>
  <si>
    <t>Liam Griffin</t>
  </si>
  <si>
    <t>Alex Lynn</t>
  </si>
  <si>
    <t>Euan Hankey</t>
  </si>
  <si>
    <t>Nick Tandy</t>
  </si>
  <si>
    <t>Oliver Jarvis</t>
  </si>
  <si>
    <t>Sam Bird</t>
  </si>
  <si>
    <t>Jonathan Adam</t>
  </si>
  <si>
    <t>Ben Barker</t>
  </si>
  <si>
    <t>Red River Racing</t>
  </si>
  <si>
    <t>Bonamy Grimes</t>
  </si>
  <si>
    <t>Tom Blomqvist</t>
  </si>
  <si>
    <t>Ross Gunn</t>
  </si>
  <si>
    <t>Ben Barnicoat</t>
  </si>
  <si>
    <t>Jody Fannin</t>
  </si>
  <si>
    <t>Simon Mann</t>
  </si>
  <si>
    <t>Ian James</t>
  </si>
  <si>
    <t>Tracy Krohn</t>
  </si>
  <si>
    <t>Seth Neiman</t>
  </si>
  <si>
    <t>Robert Kauffman</t>
  </si>
  <si>
    <t>Patrick Dempsey</t>
  </si>
  <si>
    <t>Tommy Kendall</t>
  </si>
  <si>
    <t>Cooper MacNeil</t>
  </si>
  <si>
    <t>Tommy Milner</t>
  </si>
  <si>
    <t>Frankie Montecalvo</t>
  </si>
  <si>
    <t>Peter Mann</t>
  </si>
  <si>
    <t>Bill Sweedler</t>
  </si>
  <si>
    <t>Peter Ashley Mann</t>
  </si>
  <si>
    <t>Riley Motorsports-TI Auto</t>
  </si>
  <si>
    <t>Joey Hand</t>
  </si>
  <si>
    <t>Johnny O'Connell</t>
  </si>
  <si>
    <t>Leh Keen</t>
  </si>
  <si>
    <t>Patrick Long</t>
  </si>
  <si>
    <t>Ben Keating</t>
  </si>
  <si>
    <t>Jeff Segal</t>
  </si>
  <si>
    <t>Richard Heistand</t>
  </si>
  <si>
    <t>Dominique Bastien</t>
  </si>
  <si>
    <t>Fred Poordad</t>
  </si>
  <si>
    <t>Brendan Iribe</t>
  </si>
  <si>
    <t>Scott Huffaker</t>
  </si>
  <si>
    <t>Ryan Hardwick</t>
  </si>
  <si>
    <t>Stefan Mücke</t>
  </si>
  <si>
    <t>Christian Ried</t>
  </si>
  <si>
    <t>Pierre Ehret</t>
  </si>
  <si>
    <t>Jörg Bergmeister</t>
  </si>
  <si>
    <t>Marc Lieb</t>
  </si>
  <si>
    <t>Roald Goethe</t>
  </si>
  <si>
    <t>Marco Holzer</t>
  </si>
  <si>
    <t>Sven Müller</t>
  </si>
  <si>
    <t>Steffen Görig</t>
  </si>
  <si>
    <t>Ralf Bohn</t>
  </si>
  <si>
    <t>Jonas Ried</t>
  </si>
  <si>
    <t>Thomas Flohr</t>
  </si>
  <si>
    <t>Rahel Frey</t>
  </si>
  <si>
    <t xml:space="preserve">Ford Chip Ganassi Team </t>
  </si>
  <si>
    <t>Project 1</t>
  </si>
  <si>
    <t>lapEntry</t>
  </si>
  <si>
    <t>Retirements</t>
  </si>
  <si>
    <t>retRate</t>
  </si>
  <si>
    <t>#</t>
  </si>
  <si>
    <t>Distance</t>
  </si>
  <si>
    <t>fracWins</t>
  </si>
  <si>
    <t>fracRets</t>
  </si>
  <si>
    <t>fracRet</t>
  </si>
  <si>
    <t>ELMS</t>
  </si>
  <si>
    <t>IMSA</t>
  </si>
  <si>
    <t>LM Track Length</t>
  </si>
  <si>
    <t>Distance Tot</t>
  </si>
  <si>
    <t>h per year</t>
  </si>
  <si>
    <t>D in y</t>
  </si>
  <si>
    <t>Yearly Wins</t>
  </si>
  <si>
    <t>numUsed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</si>
</sst>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0" fillId="0" borderId="0" xfId="0" applyAlignment="1">
      <alignment horizontal="center"/>
    </xf>
    <xf numFmtId="164" fontId="0" fillId="0" borderId="0" xfId="0" applyNumberFormat="1"/>
    <xf numFmtId="2" fontId="0" fillId="0" borderId="0" xfId="0" applyNumberFormat="1"/>
    <xf numFmtId="0" fontId="1" fillId="0" borderId="0" xfId="0" applyFont="1"/>
    <xf numFmtId="47" fontId="0" fillId="0" borderId="0" xfId="0" applyNumberFormat="1"/>
    <xf numFmtId="1" fontId="0" fillId="0" borderId="0" xfId="0" applyNumberFormat="1"/>
    <xf numFmtId="0" fontId="2" fillId="0" borderId="0" xfId="0" applyFont="1"/>
    <xf numFmtId="2" fontId="2" fillId="0" borderId="0" xfId="0" applyNumberFormat="1" applyFont="1"/>
    <xf numFmtId="0" fontId="1" fillId="0" borderId="0" xfId="0" applyFont="1" applyAlignment="1">
      <alignment horizontal="center" vertical="center"/>
    </xf>
    <xf numFmtId="0" fontId="1" fillId="0" borderId="0" xfId="0" applyFont="1" applyAlignment="1">
      <alignment vertical="center"/>
    </xf>
    <xf numFmtId="1" fontId="2" fillId="0" borderId="0" xfId="0" applyNumberFormat="1" applyFont="1"/>
    <xf numFmtId="165" fontId="0" fillId="0" borderId="0" xfId="0" applyNumberFormat="1"/>
    <xf numFmtId="0" fontId="2" fillId="0" borderId="0" xfId="0" applyFont="1" applyAlignment="1">
      <alignment horizontal="center" vertical="center" textRotation="90"/>
    </xf>
    <xf numFmtId="0" fontId="0" fillId="0" borderId="0" xfId="0" quotePrefix="1"/>
    <xf numFmtId="0" fontId="2" fillId="0" borderId="0" xfId="0" applyFont="1" applyAlignment="1">
      <alignment vertical="center" textRotation="90"/>
    </xf>
    <xf numFmtId="0" fontId="0" fillId="0" borderId="0" xfId="0" applyAlignment="1">
      <alignment vertical="top"/>
    </xf>
    <xf numFmtId="0" fontId="0" fillId="0" borderId="0" xfId="0" applyAlignment="1">
      <alignment horizontal="center"/>
    </xf>
    <xf numFmtId="0" fontId="1" fillId="0" borderId="0" xfId="0" applyFont="1" applyAlignment="1">
      <alignment horizontal="center" vertical="center"/>
    </xf>
    <xf numFmtId="0" fontId="1" fillId="0" borderId="0" xfId="0" applyFont="1" applyAlignment="1">
      <alignment horizontal="center"/>
    </xf>
    <xf numFmtId="0" fontId="2" fillId="0" borderId="0" xfId="0" applyFont="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66675</xdr:rowOff>
    </xdr:from>
    <xdr:to>
      <xdr:col>21</xdr:col>
      <xdr:colOff>304800</xdr:colOff>
      <xdr:row>26</xdr:row>
      <xdr:rowOff>161925</xdr:rowOff>
    </xdr:to>
    <xdr:sp macro="" textlink="">
      <xdr:nvSpPr>
        <xdr:cNvPr id="2" name="TextBox 1">
          <a:extLst>
            <a:ext uri="{FF2B5EF4-FFF2-40B4-BE49-F238E27FC236}">
              <a16:creationId xmlns:a16="http://schemas.microsoft.com/office/drawing/2014/main" id="{628EE0C5-8561-D135-D5E2-251D45F2E1BA}"/>
            </a:ext>
          </a:extLst>
        </xdr:cNvPr>
        <xdr:cNvSpPr txBox="1"/>
      </xdr:nvSpPr>
      <xdr:spPr>
        <a:xfrm>
          <a:off x="19050" y="66675"/>
          <a:ext cx="13087350" cy="5048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800"/>
            <a:t>Full LMGTE Results Spreadsheet</a:t>
          </a:r>
        </a:p>
        <a:p>
          <a:r>
            <a:rPr lang="en-GB" sz="1100"/>
            <a:t>This spreadsheet combines all results from LMGTE cars in the series they have run in since the class was started under the name LMGTE in 2012.</a:t>
          </a:r>
        </a:p>
        <a:p>
          <a:endParaRPr lang="en-GB" sz="1100"/>
        </a:p>
        <a:p>
          <a:r>
            <a:rPr lang="en-GB" sz="1100"/>
            <a:t>There are quite a few tabs</a:t>
          </a:r>
          <a:r>
            <a:rPr lang="en-GB" sz="1100" baseline="0"/>
            <a:t> here so this is what they do. The 'allResultsxxx' tabs present the raw results in each championship each year, these results are sorted and analysed per series in the 'sortingxxx' tabs.</a:t>
          </a:r>
        </a:p>
        <a:p>
          <a:r>
            <a:rPr lang="en-GB" sz="1100" baseline="0"/>
            <a:t>'numberPresence' lists all numbers used in the series and what teams ran that number in the specific series.</a:t>
          </a:r>
        </a:p>
        <a:p>
          <a:endParaRPr lang="en-GB" sz="1100" baseline="0"/>
        </a:p>
        <a:p>
          <a:r>
            <a:rPr lang="en-GB" sz="1100" baseline="0"/>
            <a:t>'allLMRResults' gives the raw results for all Le Mans 24 hours since the start of the LMGTE class. This can be used to filter by classes etc.</a:t>
          </a:r>
        </a:p>
        <a:p>
          <a:r>
            <a:rPr lang="en-GB" sz="1100" baseline="0"/>
            <a:t>'LMGTELLMRResults' has filtered out all non LMGTE entries and is used to analyse wins, podiums, retirements etc based on the car number, team, manufacturer, and car model.</a:t>
          </a:r>
        </a:p>
        <a:p>
          <a:r>
            <a:rPr lang="en-GB" sz="1100" baseline="0"/>
            <a:t>'totals' combines the statistics from all series into one place.</a:t>
          </a:r>
        </a:p>
        <a:p>
          <a:endParaRPr lang="en-GB" sz="1100" baseline="0"/>
        </a:p>
        <a:p>
          <a:r>
            <a:rPr lang="en-GB" sz="1100" baseline="0"/>
            <a:t>Changes made in one of the tabs should automatically propagate through all other calculations. So if you would like to add an entry or rename a team, make these changes in the 'sortingxxx' or '</a:t>
          </a:r>
          <a:r>
            <a:rPr lang="en-GB" sz="1100" baseline="0">
              <a:solidFill>
                <a:schemeClr val="dk1"/>
              </a:solidFill>
              <a:effectLst/>
              <a:latin typeface="+mn-lt"/>
              <a:ea typeface="+mn-ea"/>
              <a:cs typeface="+mn-cs"/>
            </a:rPr>
            <a:t>'LMGTELLMRResults</a:t>
          </a:r>
          <a:r>
            <a:rPr lang="en-GB" sz="1100" baseline="0"/>
            <a:t>' tabs.</a:t>
          </a:r>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4068B-7872-40EA-8376-F340FDB40815}">
  <dimension ref="A1:AL38"/>
  <sheetViews>
    <sheetView workbookViewId="0">
      <selection sqref="A1:AL38"/>
    </sheetView>
  </sheetViews>
  <sheetFormatPr defaultRowHeight="15" x14ac:dyDescent="0.25"/>
  <sheetData>
    <row r="1" spans="1:38" x14ac:dyDescent="0.2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row>
    <row r="2" spans="1:38" x14ac:dyDescent="0.2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pans="1:38" x14ac:dyDescent="0.25">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pans="1:38" x14ac:dyDescent="0.25">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row>
    <row r="5" spans="1:38" x14ac:dyDescent="0.25">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row>
    <row r="6" spans="1:38" x14ac:dyDescent="0.25">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row>
    <row r="7" spans="1:38" x14ac:dyDescent="0.25">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row>
    <row r="8" spans="1:38" x14ac:dyDescent="0.25">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row>
    <row r="9" spans="1:38" x14ac:dyDescent="0.25">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row>
    <row r="10" spans="1:38" x14ac:dyDescent="0.25">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row>
    <row r="11" spans="1:38" x14ac:dyDescent="0.25">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row>
    <row r="12" spans="1:38" x14ac:dyDescent="0.25">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row>
    <row r="13" spans="1:38" x14ac:dyDescent="0.25">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row>
    <row r="14" spans="1:38" x14ac:dyDescent="0.25">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row>
    <row r="15" spans="1:38" x14ac:dyDescent="0.25">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row>
    <row r="16" spans="1:38" x14ac:dyDescent="0.25">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row>
    <row r="17" spans="1:38" x14ac:dyDescent="0.25">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row>
    <row r="18" spans="1:38" x14ac:dyDescent="0.25">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row>
    <row r="19" spans="1:38" x14ac:dyDescent="0.25">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row>
    <row r="20" spans="1:38" x14ac:dyDescent="0.25">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row>
    <row r="21" spans="1:38" x14ac:dyDescent="0.25">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row>
    <row r="22" spans="1:38" x14ac:dyDescent="0.25">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row>
    <row r="23" spans="1:38" x14ac:dyDescent="0.25">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row>
    <row r="24" spans="1:38"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row>
    <row r="25" spans="1:38" x14ac:dyDescent="0.25">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row>
    <row r="26" spans="1:38" x14ac:dyDescent="0.25">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row>
    <row r="27" spans="1:38" x14ac:dyDescent="0.2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row>
    <row r="28" spans="1:38" x14ac:dyDescent="0.25">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row>
    <row r="29" spans="1:38"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row>
    <row r="30" spans="1:38" x14ac:dyDescent="0.2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row>
    <row r="31" spans="1:38"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row>
    <row r="32" spans="1:38"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row>
    <row r="33" spans="1:38"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row>
    <row r="34" spans="1:38" x14ac:dyDescent="0.2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row>
    <row r="35" spans="1:38"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row>
    <row r="36" spans="1:38"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row>
    <row r="37" spans="1:38"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row>
    <row r="38" spans="1:38" x14ac:dyDescent="0.2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B4ECE-B311-483B-BD28-C7AE964C0F96}">
  <dimension ref="A1:CK166"/>
  <sheetViews>
    <sheetView workbookViewId="0">
      <pane xSplit="4" ySplit="2" topLeftCell="AT114" activePane="bottomRight" state="frozen"/>
      <selection pane="topRight" activeCell="E1" sqref="E1"/>
      <selection pane="bottomLeft" activeCell="A3" sqref="A3"/>
      <selection pane="bottomRight" activeCell="B76" sqref="B76:B81"/>
    </sheetView>
  </sheetViews>
  <sheetFormatPr defaultRowHeight="15" x14ac:dyDescent="0.25"/>
  <cols>
    <col min="1" max="1" width="5.28515625" bestFit="1" customWidth="1"/>
    <col min="2" max="2" width="12.42578125" bestFit="1" customWidth="1"/>
    <col min="3" max="3" width="5.42578125" bestFit="1" customWidth="1"/>
    <col min="4" max="4" width="26.140625" bestFit="1" customWidth="1"/>
    <col min="5" max="5" width="7.7109375" bestFit="1" customWidth="1"/>
    <col min="6" max="6" width="4.7109375" bestFit="1" customWidth="1"/>
    <col min="7" max="7" width="8.140625" bestFit="1" customWidth="1"/>
    <col min="8" max="8" width="11" bestFit="1" customWidth="1"/>
    <col min="9" max="9" width="9.85546875" bestFit="1" customWidth="1"/>
    <col min="10" max="10" width="7.7109375" bestFit="1" customWidth="1"/>
    <col min="11" max="11" width="4.28515625" bestFit="1" customWidth="1"/>
    <col min="12" max="12" width="9" bestFit="1" customWidth="1"/>
    <col min="13" max="13" width="11" bestFit="1" customWidth="1"/>
    <col min="14" max="14" width="4.140625" bestFit="1" customWidth="1"/>
    <col min="15" max="15" width="8.140625" bestFit="1" customWidth="1"/>
    <col min="16" max="16" width="9.85546875" bestFit="1" customWidth="1"/>
    <col min="17" max="17" width="5" bestFit="1" customWidth="1"/>
    <col min="18" max="18" width="4.28515625" bestFit="1" customWidth="1"/>
    <col min="19" max="19" width="9" bestFit="1" customWidth="1"/>
    <col min="20" max="20" width="7.7109375" bestFit="1" customWidth="1"/>
    <col min="21" max="21" width="11" bestFit="1" customWidth="1"/>
    <col min="22" max="22" width="4.140625" bestFit="1" customWidth="1"/>
    <col min="23" max="23" width="8.140625" bestFit="1" customWidth="1"/>
    <col min="24" max="24" width="5.85546875" bestFit="1" customWidth="1"/>
    <col min="25" max="25" width="4.28515625" bestFit="1" customWidth="1"/>
    <col min="26" max="26" width="9" bestFit="1" customWidth="1"/>
    <col min="27" max="27" width="7.7109375" bestFit="1" customWidth="1"/>
    <col min="28" max="28" width="9.85546875" bestFit="1" customWidth="1"/>
    <col min="29" max="29" width="11" bestFit="1" customWidth="1"/>
    <col min="30" max="30" width="4.140625" bestFit="1" customWidth="1"/>
    <col min="31" max="31" width="8.140625" bestFit="1" customWidth="1"/>
    <col min="32" max="32" width="11.7109375" bestFit="1" customWidth="1"/>
    <col min="33" max="33" width="5.85546875" bestFit="1" customWidth="1"/>
    <col min="34" max="34" width="4.28515625" bestFit="1" customWidth="1"/>
    <col min="35" max="35" width="9" bestFit="1" customWidth="1"/>
    <col min="36" max="36" width="7.7109375" bestFit="1" customWidth="1"/>
    <col min="37" max="37" width="11" bestFit="1" customWidth="1"/>
    <col min="38" max="38" width="4.140625" bestFit="1" customWidth="1"/>
    <col min="39" max="39" width="8.140625" bestFit="1" customWidth="1"/>
    <col min="40" max="40" width="11.7109375" bestFit="1" customWidth="1"/>
    <col min="41" max="41" width="7.42578125" bestFit="1" customWidth="1"/>
    <col min="42" max="42" width="5.85546875" bestFit="1" customWidth="1"/>
    <col min="43" max="43" width="4.28515625" bestFit="1" customWidth="1"/>
    <col min="44" max="44" width="9" bestFit="1" customWidth="1"/>
    <col min="45" max="45" width="7.7109375" bestFit="1" customWidth="1"/>
    <col min="46" max="46" width="11" bestFit="1" customWidth="1"/>
    <col min="47" max="47" width="4.140625" bestFit="1" customWidth="1"/>
    <col min="48" max="48" width="8.140625" bestFit="1" customWidth="1"/>
    <col min="49" max="49" width="11.7109375" bestFit="1" customWidth="1"/>
    <col min="50" max="50" width="7.42578125" bestFit="1" customWidth="1"/>
    <col min="51" max="51" width="5.85546875" bestFit="1" customWidth="1"/>
    <col min="52" max="52" width="4.28515625" bestFit="1" customWidth="1"/>
    <col min="53" max="53" width="9" bestFit="1" customWidth="1"/>
    <col min="54" max="54" width="7.7109375" bestFit="1" customWidth="1"/>
    <col min="55" max="55" width="4.140625" bestFit="1" customWidth="1"/>
    <col min="56" max="56" width="8.140625" bestFit="1" customWidth="1"/>
    <col min="57" max="57" width="11" bestFit="1" customWidth="1"/>
    <col min="58" max="58" width="4.7109375" bestFit="1" customWidth="1"/>
    <col min="59" max="59" width="9" bestFit="1" customWidth="1"/>
    <col min="60" max="60" width="7.7109375" bestFit="1" customWidth="1"/>
    <col min="61" max="61" width="4.140625" bestFit="1" customWidth="1"/>
    <col min="62" max="62" width="8.140625" bestFit="1" customWidth="1"/>
    <col min="63" max="63" width="11" bestFit="1" customWidth="1"/>
    <col min="64" max="64" width="4.28515625" bestFit="1" customWidth="1"/>
    <col min="65" max="65" width="9" bestFit="1" customWidth="1"/>
    <col min="66" max="66" width="7.7109375" bestFit="1" customWidth="1"/>
    <col min="67" max="67" width="5.85546875" bestFit="1" customWidth="1"/>
    <col min="68" max="68" width="4.140625" bestFit="1" customWidth="1"/>
    <col min="69" max="69" width="8.140625" bestFit="1" customWidth="1"/>
    <col min="70" max="70" width="7.7109375" bestFit="1" customWidth="1"/>
    <col min="71" max="71" width="4.7109375" bestFit="1" customWidth="1"/>
    <col min="73" max="73" width="6.85546875" bestFit="1" customWidth="1"/>
    <col min="74" max="74" width="8.140625" bestFit="1" customWidth="1"/>
    <col min="75" max="77" width="7.7109375" bestFit="1" customWidth="1"/>
    <col min="78" max="78" width="4.140625" bestFit="1" customWidth="1"/>
    <col min="79" max="79" width="8.140625" bestFit="1" customWidth="1"/>
    <col min="80" max="80" width="6.85546875" bestFit="1" customWidth="1"/>
    <col min="81" max="81" width="4.28515625" bestFit="1" customWidth="1"/>
    <col min="82" max="83" width="7.7109375" bestFit="1" customWidth="1"/>
    <col min="85" max="85" width="4.140625" bestFit="1" customWidth="1"/>
    <col min="86" max="86" width="8.140625" bestFit="1" customWidth="1"/>
    <col min="87" max="87" width="6.85546875" bestFit="1" customWidth="1"/>
    <col min="88" max="88" width="4.28515625" bestFit="1" customWidth="1"/>
    <col min="89" max="89" width="7.7109375" bestFit="1" customWidth="1"/>
  </cols>
  <sheetData>
    <row r="1" spans="1:89" x14ac:dyDescent="0.25">
      <c r="E1" s="17">
        <v>2012</v>
      </c>
      <c r="F1" s="17"/>
      <c r="G1" s="17"/>
      <c r="H1" s="17"/>
      <c r="I1" s="17"/>
      <c r="J1" s="17"/>
      <c r="K1" s="17"/>
      <c r="L1" s="17"/>
      <c r="M1" s="17">
        <v>2013</v>
      </c>
      <c r="N1" s="17"/>
      <c r="O1" s="17"/>
      <c r="P1" s="17"/>
      <c r="Q1" s="17"/>
      <c r="R1" s="17"/>
      <c r="S1" s="17"/>
      <c r="T1" s="17"/>
      <c r="U1" s="17">
        <v>2014</v>
      </c>
      <c r="V1" s="17"/>
      <c r="W1" s="17"/>
      <c r="X1" s="17"/>
      <c r="Y1" s="17"/>
      <c r="Z1" s="17"/>
      <c r="AA1" s="17"/>
      <c r="AB1" s="17"/>
      <c r="AC1" s="17">
        <v>2015</v>
      </c>
      <c r="AD1" s="17"/>
      <c r="AE1" s="17"/>
      <c r="AF1" s="17"/>
      <c r="AG1" s="17"/>
      <c r="AH1" s="17"/>
      <c r="AI1" s="17"/>
      <c r="AJ1" s="17"/>
      <c r="AK1" s="17">
        <v>2016</v>
      </c>
      <c r="AL1" s="17"/>
      <c r="AM1" s="17"/>
      <c r="AN1" s="17"/>
      <c r="AO1" s="17"/>
      <c r="AP1" s="17"/>
      <c r="AQ1" s="17"/>
      <c r="AR1" s="17"/>
      <c r="AS1" s="17"/>
      <c r="AT1" s="17">
        <v>2017</v>
      </c>
      <c r="AU1" s="17"/>
      <c r="AV1" s="17"/>
      <c r="AW1" s="17"/>
      <c r="AX1" s="17"/>
      <c r="AY1" s="17"/>
      <c r="AZ1" s="17"/>
      <c r="BA1" s="17"/>
      <c r="BB1" s="17"/>
      <c r="BC1" s="17" t="s">
        <v>85</v>
      </c>
      <c r="BD1" s="17"/>
      <c r="BE1" s="17"/>
      <c r="BF1" s="17"/>
      <c r="BG1" s="17"/>
      <c r="BH1" s="17"/>
      <c r="BI1" s="17"/>
      <c r="BJ1" s="17"/>
      <c r="BK1" s="17" t="s">
        <v>95</v>
      </c>
      <c r="BL1" s="17"/>
      <c r="BM1" s="17"/>
      <c r="BN1" s="17"/>
      <c r="BO1" s="17"/>
      <c r="BP1" s="17"/>
      <c r="BQ1" s="17"/>
      <c r="BR1" s="17"/>
      <c r="BS1" s="17">
        <v>2021</v>
      </c>
      <c r="BT1" s="17"/>
      <c r="BU1" s="17"/>
      <c r="BV1" s="17"/>
      <c r="BW1" s="17"/>
      <c r="BX1" s="17"/>
      <c r="BY1" s="17">
        <v>2022</v>
      </c>
      <c r="BZ1" s="17"/>
      <c r="CA1" s="17"/>
      <c r="CB1" s="17"/>
      <c r="CC1" s="17"/>
      <c r="CD1" s="17"/>
      <c r="CE1" s="17">
        <v>2023</v>
      </c>
      <c r="CF1" s="17"/>
      <c r="CG1" s="17"/>
      <c r="CH1" s="17"/>
      <c r="CI1" s="17"/>
      <c r="CJ1" s="17"/>
      <c r="CK1" s="17"/>
    </row>
    <row r="2" spans="1:89" x14ac:dyDescent="0.25">
      <c r="A2" t="s">
        <v>21</v>
      </c>
      <c r="B2" t="s">
        <v>22</v>
      </c>
      <c r="C2" t="s">
        <v>35</v>
      </c>
      <c r="D2" t="s">
        <v>0</v>
      </c>
      <c r="E2" t="s">
        <v>14</v>
      </c>
      <c r="F2" t="s">
        <v>15</v>
      </c>
      <c r="G2" t="s">
        <v>16</v>
      </c>
      <c r="H2" t="s">
        <v>17</v>
      </c>
      <c r="I2" t="s">
        <v>18</v>
      </c>
      <c r="J2" t="s">
        <v>2</v>
      </c>
      <c r="K2" t="s">
        <v>19</v>
      </c>
      <c r="L2" t="s">
        <v>20</v>
      </c>
      <c r="M2" t="s">
        <v>17</v>
      </c>
      <c r="N2" t="s">
        <v>15</v>
      </c>
      <c r="O2" t="s">
        <v>16</v>
      </c>
      <c r="P2" t="s">
        <v>18</v>
      </c>
      <c r="Q2" t="s">
        <v>54</v>
      </c>
      <c r="R2" t="s">
        <v>19</v>
      </c>
      <c r="S2" t="s">
        <v>20</v>
      </c>
      <c r="T2" t="s">
        <v>2</v>
      </c>
      <c r="U2" t="s">
        <v>17</v>
      </c>
      <c r="V2" t="s">
        <v>15</v>
      </c>
      <c r="W2" t="s">
        <v>16</v>
      </c>
      <c r="X2" t="s">
        <v>55</v>
      </c>
      <c r="Y2" t="s">
        <v>19</v>
      </c>
      <c r="Z2" t="s">
        <v>20</v>
      </c>
      <c r="AA2" t="s">
        <v>2</v>
      </c>
      <c r="AB2" t="s">
        <v>18</v>
      </c>
      <c r="AC2" t="s">
        <v>17</v>
      </c>
      <c r="AD2" t="s">
        <v>15</v>
      </c>
      <c r="AE2" t="s">
        <v>16</v>
      </c>
      <c r="AF2" t="s">
        <v>60</v>
      </c>
      <c r="AG2" t="s">
        <v>55</v>
      </c>
      <c r="AH2" t="s">
        <v>19</v>
      </c>
      <c r="AI2" t="s">
        <v>20</v>
      </c>
      <c r="AJ2" t="s">
        <v>2</v>
      </c>
      <c r="AK2" t="s">
        <v>17</v>
      </c>
      <c r="AL2" t="s">
        <v>15</v>
      </c>
      <c r="AM2" t="s">
        <v>16</v>
      </c>
      <c r="AN2" t="s">
        <v>60</v>
      </c>
      <c r="AO2" t="s">
        <v>65</v>
      </c>
      <c r="AP2" t="s">
        <v>55</v>
      </c>
      <c r="AQ2" t="s">
        <v>19</v>
      </c>
      <c r="AR2" t="s">
        <v>20</v>
      </c>
      <c r="AS2" t="s">
        <v>2</v>
      </c>
      <c r="AT2" t="s">
        <v>17</v>
      </c>
      <c r="AU2" t="s">
        <v>15</v>
      </c>
      <c r="AV2" t="s">
        <v>16</v>
      </c>
      <c r="AW2" t="s">
        <v>60</v>
      </c>
      <c r="AX2" t="s">
        <v>65</v>
      </c>
      <c r="AY2" t="s">
        <v>55</v>
      </c>
      <c r="AZ2" t="s">
        <v>19</v>
      </c>
      <c r="BA2" t="s">
        <v>20</v>
      </c>
      <c r="BB2" t="s">
        <v>2</v>
      </c>
      <c r="BC2" t="s">
        <v>15</v>
      </c>
      <c r="BD2" t="s">
        <v>16</v>
      </c>
      <c r="BE2" t="s">
        <v>17</v>
      </c>
      <c r="BF2" t="s">
        <v>19</v>
      </c>
      <c r="BG2" t="s">
        <v>20</v>
      </c>
      <c r="BH2" t="s">
        <v>14</v>
      </c>
      <c r="BI2" t="s">
        <v>15</v>
      </c>
      <c r="BJ2" t="s">
        <v>16</v>
      </c>
      <c r="BK2" t="s">
        <v>17</v>
      </c>
      <c r="BL2" t="s">
        <v>19</v>
      </c>
      <c r="BM2" t="s">
        <v>20</v>
      </c>
      <c r="BN2" t="s">
        <v>2</v>
      </c>
      <c r="BO2" t="s">
        <v>55</v>
      </c>
      <c r="BP2" t="s">
        <v>15</v>
      </c>
      <c r="BQ2" t="s">
        <v>16</v>
      </c>
      <c r="BR2" t="s">
        <v>2</v>
      </c>
      <c r="BS2" t="s">
        <v>15</v>
      </c>
      <c r="BT2" t="s">
        <v>123</v>
      </c>
      <c r="BU2" t="s">
        <v>124</v>
      </c>
      <c r="BV2" t="s">
        <v>16</v>
      </c>
      <c r="BW2" t="s">
        <v>2</v>
      </c>
      <c r="BX2" t="s">
        <v>2</v>
      </c>
      <c r="BY2" t="s">
        <v>14</v>
      </c>
      <c r="BZ2" t="s">
        <v>15</v>
      </c>
      <c r="CA2" t="s">
        <v>16</v>
      </c>
      <c r="CB2" t="s">
        <v>124</v>
      </c>
      <c r="CC2" t="s">
        <v>19</v>
      </c>
      <c r="CD2" t="s">
        <v>2</v>
      </c>
      <c r="CE2" t="s">
        <v>14</v>
      </c>
      <c r="CF2" t="s">
        <v>123</v>
      </c>
      <c r="CG2" t="s">
        <v>15</v>
      </c>
      <c r="CH2" t="s">
        <v>16</v>
      </c>
      <c r="CI2" t="s">
        <v>124</v>
      </c>
      <c r="CJ2" t="s">
        <v>19</v>
      </c>
      <c r="CK2" t="s">
        <v>2</v>
      </c>
    </row>
    <row r="3" spans="1:89" x14ac:dyDescent="0.25">
      <c r="A3">
        <v>51</v>
      </c>
      <c r="B3" t="s">
        <v>31</v>
      </c>
      <c r="C3" t="s">
        <v>36</v>
      </c>
      <c r="D3" t="s">
        <v>23</v>
      </c>
      <c r="E3">
        <v>1</v>
      </c>
      <c r="F3">
        <v>2</v>
      </c>
      <c r="G3">
        <v>1</v>
      </c>
      <c r="H3">
        <v>1</v>
      </c>
      <c r="I3">
        <v>1</v>
      </c>
      <c r="J3">
        <v>1</v>
      </c>
      <c r="K3">
        <v>2</v>
      </c>
      <c r="L3">
        <v>3</v>
      </c>
    </row>
    <row r="4" spans="1:89" x14ac:dyDescent="0.25">
      <c r="A4">
        <v>97</v>
      </c>
      <c r="B4" t="s">
        <v>32</v>
      </c>
      <c r="C4" t="s">
        <v>36</v>
      </c>
      <c r="D4" t="s">
        <v>24</v>
      </c>
      <c r="E4">
        <v>3</v>
      </c>
      <c r="F4" t="s">
        <v>6</v>
      </c>
      <c r="G4">
        <v>3</v>
      </c>
      <c r="H4">
        <v>2</v>
      </c>
      <c r="I4">
        <v>2</v>
      </c>
      <c r="J4">
        <v>2</v>
      </c>
      <c r="K4">
        <v>3</v>
      </c>
      <c r="L4">
        <v>1</v>
      </c>
    </row>
    <row r="5" spans="1:89" x14ac:dyDescent="0.25">
      <c r="A5">
        <v>77</v>
      </c>
      <c r="B5" t="s">
        <v>33</v>
      </c>
      <c r="C5" t="s">
        <v>36</v>
      </c>
      <c r="D5" t="s">
        <v>25</v>
      </c>
      <c r="E5">
        <v>2</v>
      </c>
      <c r="F5">
        <v>1</v>
      </c>
      <c r="G5" t="s">
        <v>6</v>
      </c>
      <c r="H5">
        <v>3</v>
      </c>
      <c r="I5">
        <v>3</v>
      </c>
      <c r="J5">
        <v>3</v>
      </c>
      <c r="K5">
        <v>1</v>
      </c>
      <c r="L5">
        <v>2</v>
      </c>
    </row>
    <row r="6" spans="1:89" x14ac:dyDescent="0.25">
      <c r="A6">
        <v>59</v>
      </c>
      <c r="B6" t="s">
        <v>31</v>
      </c>
      <c r="C6" t="s">
        <v>36</v>
      </c>
      <c r="D6" t="s">
        <v>26</v>
      </c>
      <c r="E6" t="s">
        <v>6</v>
      </c>
      <c r="F6">
        <v>3</v>
      </c>
      <c r="G6">
        <v>2</v>
      </c>
    </row>
    <row r="7" spans="1:89" x14ac:dyDescent="0.25">
      <c r="A7">
        <v>50</v>
      </c>
      <c r="B7" t="s">
        <v>34</v>
      </c>
      <c r="C7" t="s">
        <v>37</v>
      </c>
      <c r="D7" t="s">
        <v>27</v>
      </c>
      <c r="E7">
        <v>2</v>
      </c>
      <c r="F7">
        <v>2</v>
      </c>
      <c r="G7">
        <v>1</v>
      </c>
      <c r="H7">
        <v>4</v>
      </c>
      <c r="I7">
        <v>2</v>
      </c>
      <c r="J7">
        <v>4</v>
      </c>
      <c r="K7">
        <v>1</v>
      </c>
      <c r="L7">
        <v>1</v>
      </c>
    </row>
    <row r="8" spans="1:89" x14ac:dyDescent="0.25">
      <c r="A8">
        <v>88</v>
      </c>
      <c r="B8" t="s">
        <v>33</v>
      </c>
      <c r="C8" t="s">
        <v>37</v>
      </c>
      <c r="D8" t="s">
        <v>25</v>
      </c>
      <c r="E8">
        <v>1</v>
      </c>
      <c r="F8">
        <v>1</v>
      </c>
      <c r="G8" t="s">
        <v>6</v>
      </c>
      <c r="H8">
        <v>2</v>
      </c>
      <c r="I8">
        <v>1</v>
      </c>
      <c r="J8">
        <v>1</v>
      </c>
      <c r="K8">
        <v>3</v>
      </c>
      <c r="L8">
        <v>2</v>
      </c>
    </row>
    <row r="9" spans="1:89" x14ac:dyDescent="0.25">
      <c r="A9">
        <v>57</v>
      </c>
      <c r="B9" t="s">
        <v>31</v>
      </c>
      <c r="C9" t="s">
        <v>37</v>
      </c>
      <c r="D9" t="s">
        <v>28</v>
      </c>
      <c r="E9">
        <v>5</v>
      </c>
      <c r="F9">
        <v>5</v>
      </c>
      <c r="G9">
        <v>2</v>
      </c>
      <c r="H9">
        <v>3</v>
      </c>
      <c r="I9" t="s">
        <v>6</v>
      </c>
      <c r="J9">
        <v>3</v>
      </c>
      <c r="K9">
        <v>2</v>
      </c>
      <c r="L9">
        <v>3</v>
      </c>
    </row>
    <row r="10" spans="1:89" x14ac:dyDescent="0.25">
      <c r="A10">
        <v>61</v>
      </c>
      <c r="B10" t="s">
        <v>31</v>
      </c>
      <c r="C10" t="s">
        <v>37</v>
      </c>
      <c r="D10" t="s">
        <v>30</v>
      </c>
      <c r="E10">
        <v>4</v>
      </c>
      <c r="F10" t="s">
        <v>12</v>
      </c>
      <c r="G10">
        <v>4</v>
      </c>
      <c r="H10">
        <v>1</v>
      </c>
      <c r="I10">
        <v>3</v>
      </c>
      <c r="J10">
        <v>2</v>
      </c>
      <c r="L10">
        <v>4</v>
      </c>
    </row>
    <row r="11" spans="1:89" x14ac:dyDescent="0.25">
      <c r="A11">
        <v>55</v>
      </c>
      <c r="B11" t="s">
        <v>33</v>
      </c>
      <c r="C11" t="s">
        <v>37</v>
      </c>
      <c r="D11" t="s">
        <v>29</v>
      </c>
      <c r="E11">
        <v>6</v>
      </c>
      <c r="F11">
        <v>4</v>
      </c>
      <c r="G11">
        <v>5</v>
      </c>
      <c r="H11">
        <v>5</v>
      </c>
      <c r="I11">
        <v>4</v>
      </c>
      <c r="J11">
        <v>6</v>
      </c>
      <c r="K11">
        <v>5</v>
      </c>
      <c r="L11">
        <v>6</v>
      </c>
    </row>
    <row r="12" spans="1:89" x14ac:dyDescent="0.25">
      <c r="A12">
        <v>58</v>
      </c>
      <c r="B12" t="s">
        <v>31</v>
      </c>
      <c r="C12" t="s">
        <v>37</v>
      </c>
      <c r="D12" t="s">
        <v>26</v>
      </c>
      <c r="E12" t="s">
        <v>12</v>
      </c>
      <c r="F12">
        <v>3</v>
      </c>
      <c r="G12" t="s">
        <v>6</v>
      </c>
    </row>
    <row r="13" spans="1:89" x14ac:dyDescent="0.25">
      <c r="A13">
        <v>51</v>
      </c>
      <c r="B13" t="s">
        <v>31</v>
      </c>
      <c r="C13" t="s">
        <v>36</v>
      </c>
      <c r="D13" t="s">
        <v>23</v>
      </c>
      <c r="M13">
        <v>5</v>
      </c>
      <c r="N13">
        <v>1</v>
      </c>
      <c r="O13">
        <v>5</v>
      </c>
      <c r="P13">
        <v>1</v>
      </c>
      <c r="Q13">
        <v>2</v>
      </c>
      <c r="R13">
        <v>2</v>
      </c>
      <c r="S13">
        <v>4</v>
      </c>
      <c r="T13">
        <v>1</v>
      </c>
    </row>
    <row r="14" spans="1:89" x14ac:dyDescent="0.25">
      <c r="A14">
        <v>97</v>
      </c>
      <c r="B14" t="s">
        <v>32</v>
      </c>
      <c r="C14" t="s">
        <v>36</v>
      </c>
      <c r="D14" t="s">
        <v>24</v>
      </c>
      <c r="M14">
        <v>1</v>
      </c>
      <c r="N14">
        <v>3</v>
      </c>
      <c r="O14">
        <v>3</v>
      </c>
      <c r="P14">
        <v>2</v>
      </c>
      <c r="Q14" t="s">
        <v>6</v>
      </c>
      <c r="R14">
        <v>1</v>
      </c>
      <c r="S14">
        <v>1</v>
      </c>
      <c r="T14" t="s">
        <v>6</v>
      </c>
    </row>
    <row r="15" spans="1:89" x14ac:dyDescent="0.25">
      <c r="A15">
        <v>92</v>
      </c>
      <c r="B15" t="s">
        <v>33</v>
      </c>
      <c r="C15" t="s">
        <v>36</v>
      </c>
      <c r="D15" t="s">
        <v>40</v>
      </c>
      <c r="M15">
        <v>4</v>
      </c>
      <c r="N15">
        <v>4</v>
      </c>
      <c r="O15">
        <v>1</v>
      </c>
      <c r="P15">
        <v>4</v>
      </c>
      <c r="Q15">
        <v>4</v>
      </c>
      <c r="R15">
        <v>4</v>
      </c>
      <c r="S15">
        <v>6</v>
      </c>
      <c r="T15">
        <v>4</v>
      </c>
    </row>
    <row r="16" spans="1:89" x14ac:dyDescent="0.25">
      <c r="A16">
        <v>91</v>
      </c>
      <c r="B16" t="s">
        <v>33</v>
      </c>
      <c r="C16" t="s">
        <v>36</v>
      </c>
      <c r="D16" t="s">
        <v>40</v>
      </c>
      <c r="M16">
        <v>6</v>
      </c>
      <c r="N16" t="s">
        <v>6</v>
      </c>
      <c r="O16">
        <v>2</v>
      </c>
      <c r="P16">
        <v>3</v>
      </c>
      <c r="Q16">
        <v>5</v>
      </c>
      <c r="R16">
        <v>3</v>
      </c>
      <c r="S16">
        <v>3</v>
      </c>
      <c r="T16">
        <v>2</v>
      </c>
    </row>
    <row r="17" spans="1:28" x14ac:dyDescent="0.25">
      <c r="A17">
        <v>71</v>
      </c>
      <c r="B17" t="s">
        <v>31</v>
      </c>
      <c r="C17" t="s">
        <v>36</v>
      </c>
      <c r="D17" t="s">
        <v>23</v>
      </c>
      <c r="M17">
        <v>2</v>
      </c>
      <c r="N17">
        <v>2</v>
      </c>
      <c r="O17">
        <v>4</v>
      </c>
      <c r="P17" t="s">
        <v>6</v>
      </c>
      <c r="Q17">
        <v>3</v>
      </c>
      <c r="R17">
        <v>5</v>
      </c>
      <c r="S17">
        <v>5</v>
      </c>
      <c r="T17">
        <v>3</v>
      </c>
    </row>
    <row r="18" spans="1:28" x14ac:dyDescent="0.25">
      <c r="A18">
        <v>99</v>
      </c>
      <c r="B18" t="s">
        <v>32</v>
      </c>
      <c r="C18" t="s">
        <v>36</v>
      </c>
      <c r="D18" t="s">
        <v>24</v>
      </c>
      <c r="M18">
        <v>3</v>
      </c>
      <c r="N18">
        <v>5</v>
      </c>
      <c r="O18" t="s">
        <v>6</v>
      </c>
      <c r="P18" t="s">
        <v>6</v>
      </c>
      <c r="Q18">
        <v>1</v>
      </c>
      <c r="R18">
        <v>6</v>
      </c>
      <c r="S18">
        <v>2</v>
      </c>
      <c r="T18" t="s">
        <v>6</v>
      </c>
    </row>
    <row r="19" spans="1:28" x14ac:dyDescent="0.25">
      <c r="A19">
        <v>81</v>
      </c>
      <c r="B19" t="s">
        <v>31</v>
      </c>
      <c r="C19" t="s">
        <v>37</v>
      </c>
      <c r="D19" t="s">
        <v>44</v>
      </c>
      <c r="M19">
        <v>3</v>
      </c>
      <c r="N19">
        <v>1</v>
      </c>
      <c r="O19">
        <v>6</v>
      </c>
      <c r="P19">
        <v>2</v>
      </c>
      <c r="Q19">
        <v>4</v>
      </c>
      <c r="R19">
        <v>4</v>
      </c>
      <c r="S19">
        <v>1</v>
      </c>
      <c r="T19">
        <v>2</v>
      </c>
    </row>
    <row r="20" spans="1:28" x14ac:dyDescent="0.25">
      <c r="A20">
        <v>96</v>
      </c>
      <c r="B20" t="s">
        <v>32</v>
      </c>
      <c r="C20" t="s">
        <v>37</v>
      </c>
      <c r="D20" t="s">
        <v>24</v>
      </c>
      <c r="M20">
        <v>4</v>
      </c>
      <c r="N20">
        <v>4</v>
      </c>
      <c r="O20">
        <v>4</v>
      </c>
      <c r="P20">
        <v>1</v>
      </c>
      <c r="Q20">
        <v>1</v>
      </c>
      <c r="R20">
        <v>2</v>
      </c>
      <c r="S20">
        <v>3</v>
      </c>
      <c r="T20">
        <v>5</v>
      </c>
    </row>
    <row r="21" spans="1:28" x14ac:dyDescent="0.25">
      <c r="A21">
        <v>76</v>
      </c>
      <c r="B21" t="s">
        <v>33</v>
      </c>
      <c r="C21" t="s">
        <v>37</v>
      </c>
      <c r="D21" t="s">
        <v>45</v>
      </c>
      <c r="M21">
        <v>7</v>
      </c>
      <c r="N21">
        <v>6</v>
      </c>
      <c r="O21">
        <v>1</v>
      </c>
      <c r="P21">
        <v>4</v>
      </c>
      <c r="Q21">
        <v>3</v>
      </c>
      <c r="R21">
        <v>5</v>
      </c>
      <c r="S21">
        <v>2</v>
      </c>
      <c r="T21">
        <v>6</v>
      </c>
    </row>
    <row r="22" spans="1:28" x14ac:dyDescent="0.25">
      <c r="A22">
        <v>95</v>
      </c>
      <c r="B22" t="s">
        <v>32</v>
      </c>
      <c r="C22" t="s">
        <v>37</v>
      </c>
      <c r="D22" t="s">
        <v>24</v>
      </c>
      <c r="M22">
        <v>1</v>
      </c>
      <c r="N22">
        <v>2</v>
      </c>
      <c r="O22" t="s">
        <v>6</v>
      </c>
      <c r="P22" t="s">
        <v>6</v>
      </c>
      <c r="Q22">
        <v>2</v>
      </c>
      <c r="R22">
        <v>1</v>
      </c>
      <c r="S22" t="s">
        <v>6</v>
      </c>
      <c r="T22">
        <v>1</v>
      </c>
    </row>
    <row r="23" spans="1:28" x14ac:dyDescent="0.25">
      <c r="A23">
        <v>50</v>
      </c>
      <c r="B23" t="s">
        <v>34</v>
      </c>
      <c r="C23" t="s">
        <v>37</v>
      </c>
      <c r="D23" t="s">
        <v>27</v>
      </c>
      <c r="M23">
        <v>2</v>
      </c>
      <c r="N23">
        <v>3</v>
      </c>
      <c r="O23">
        <v>3</v>
      </c>
      <c r="P23">
        <v>6</v>
      </c>
      <c r="Q23">
        <v>6</v>
      </c>
      <c r="R23">
        <v>8</v>
      </c>
      <c r="S23">
        <v>5</v>
      </c>
      <c r="T23">
        <v>4</v>
      </c>
    </row>
    <row r="24" spans="1:28" x14ac:dyDescent="0.25">
      <c r="A24">
        <v>88</v>
      </c>
      <c r="B24" t="s">
        <v>33</v>
      </c>
      <c r="C24" t="s">
        <v>37</v>
      </c>
      <c r="D24" t="s">
        <v>46</v>
      </c>
      <c r="M24">
        <v>5</v>
      </c>
      <c r="N24">
        <v>5</v>
      </c>
      <c r="O24">
        <v>5</v>
      </c>
      <c r="P24">
        <v>3</v>
      </c>
      <c r="Q24">
        <v>5</v>
      </c>
      <c r="R24">
        <v>3</v>
      </c>
      <c r="S24">
        <v>4</v>
      </c>
      <c r="T24" t="s">
        <v>6</v>
      </c>
    </row>
    <row r="25" spans="1:28" x14ac:dyDescent="0.25">
      <c r="A25">
        <v>61</v>
      </c>
      <c r="B25" t="s">
        <v>31</v>
      </c>
      <c r="C25" t="s">
        <v>37</v>
      </c>
      <c r="D25" t="s">
        <v>23</v>
      </c>
      <c r="M25">
        <v>8</v>
      </c>
      <c r="N25">
        <v>8</v>
      </c>
      <c r="O25">
        <v>2</v>
      </c>
      <c r="P25" t="s">
        <v>6</v>
      </c>
      <c r="Q25">
        <v>7</v>
      </c>
      <c r="R25">
        <v>7</v>
      </c>
      <c r="S25">
        <v>6</v>
      </c>
      <c r="T25">
        <v>3</v>
      </c>
    </row>
    <row r="26" spans="1:28" x14ac:dyDescent="0.25">
      <c r="A26">
        <v>57</v>
      </c>
      <c r="B26" t="s">
        <v>31</v>
      </c>
      <c r="C26" t="s">
        <v>37</v>
      </c>
      <c r="D26" t="s">
        <v>28</v>
      </c>
      <c r="M26">
        <v>6</v>
      </c>
      <c r="N26">
        <v>7</v>
      </c>
      <c r="O26" t="s">
        <v>6</v>
      </c>
      <c r="P26">
        <v>5</v>
      </c>
      <c r="Q26">
        <v>8</v>
      </c>
      <c r="R26">
        <v>6</v>
      </c>
      <c r="S26" t="s">
        <v>6</v>
      </c>
      <c r="T26" t="s">
        <v>6</v>
      </c>
    </row>
    <row r="27" spans="1:28" x14ac:dyDescent="0.25">
      <c r="A27">
        <v>51</v>
      </c>
      <c r="B27" t="s">
        <v>31</v>
      </c>
      <c r="C27" t="s">
        <v>36</v>
      </c>
      <c r="D27" t="s">
        <v>23</v>
      </c>
      <c r="U27">
        <v>4</v>
      </c>
      <c r="V27">
        <v>1</v>
      </c>
      <c r="W27">
        <v>1</v>
      </c>
      <c r="X27">
        <v>3</v>
      </c>
      <c r="Y27">
        <v>1</v>
      </c>
      <c r="Z27" t="s">
        <v>6</v>
      </c>
      <c r="AA27">
        <v>1</v>
      </c>
      <c r="AB27">
        <v>4</v>
      </c>
    </row>
    <row r="28" spans="1:28" x14ac:dyDescent="0.25">
      <c r="A28">
        <v>92</v>
      </c>
      <c r="B28" t="s">
        <v>33</v>
      </c>
      <c r="C28" t="s">
        <v>36</v>
      </c>
      <c r="D28" t="s">
        <v>51</v>
      </c>
      <c r="U28">
        <v>1</v>
      </c>
      <c r="V28">
        <v>6</v>
      </c>
      <c r="W28">
        <v>2</v>
      </c>
      <c r="X28">
        <v>2</v>
      </c>
      <c r="Y28">
        <v>6</v>
      </c>
      <c r="Z28">
        <v>1</v>
      </c>
      <c r="AA28">
        <v>5</v>
      </c>
      <c r="AB28">
        <v>2</v>
      </c>
    </row>
    <row r="29" spans="1:28" x14ac:dyDescent="0.25">
      <c r="A29">
        <v>97</v>
      </c>
      <c r="B29" t="s">
        <v>32</v>
      </c>
      <c r="C29" t="s">
        <v>36</v>
      </c>
      <c r="D29" t="s">
        <v>24</v>
      </c>
      <c r="U29">
        <v>3</v>
      </c>
      <c r="V29">
        <v>4</v>
      </c>
      <c r="W29">
        <v>3</v>
      </c>
      <c r="X29">
        <v>1</v>
      </c>
      <c r="Y29">
        <v>5</v>
      </c>
      <c r="Z29" t="s">
        <v>6</v>
      </c>
      <c r="AA29">
        <v>2</v>
      </c>
      <c r="AB29">
        <v>1</v>
      </c>
    </row>
    <row r="30" spans="1:28" x14ac:dyDescent="0.25">
      <c r="A30">
        <v>91</v>
      </c>
      <c r="B30" t="s">
        <v>33</v>
      </c>
      <c r="C30" t="s">
        <v>36</v>
      </c>
      <c r="D30" t="s">
        <v>51</v>
      </c>
      <c r="U30">
        <v>2</v>
      </c>
      <c r="V30">
        <v>2</v>
      </c>
      <c r="W30">
        <v>4</v>
      </c>
      <c r="X30">
        <v>4</v>
      </c>
      <c r="Y30">
        <v>4</v>
      </c>
      <c r="Z30">
        <v>2</v>
      </c>
      <c r="AA30">
        <v>4</v>
      </c>
      <c r="AB30">
        <v>6</v>
      </c>
    </row>
    <row r="31" spans="1:28" x14ac:dyDescent="0.25">
      <c r="A31">
        <v>71</v>
      </c>
      <c r="B31" t="s">
        <v>31</v>
      </c>
      <c r="C31" t="s">
        <v>36</v>
      </c>
      <c r="D31" t="s">
        <v>23</v>
      </c>
      <c r="U31">
        <v>5</v>
      </c>
      <c r="V31">
        <v>3</v>
      </c>
      <c r="W31" t="s">
        <v>6</v>
      </c>
      <c r="X31">
        <v>5</v>
      </c>
      <c r="Y31">
        <v>2</v>
      </c>
      <c r="Z31">
        <v>3</v>
      </c>
      <c r="AA31">
        <v>3</v>
      </c>
      <c r="AB31">
        <v>3</v>
      </c>
    </row>
    <row r="32" spans="1:28" x14ac:dyDescent="0.25">
      <c r="A32">
        <v>99</v>
      </c>
      <c r="B32" t="s">
        <v>32</v>
      </c>
      <c r="C32" t="s">
        <v>36</v>
      </c>
      <c r="D32" t="s">
        <v>24</v>
      </c>
      <c r="U32">
        <v>7</v>
      </c>
      <c r="V32">
        <v>5</v>
      </c>
      <c r="W32" t="s">
        <v>48</v>
      </c>
      <c r="X32">
        <v>6</v>
      </c>
      <c r="Y32">
        <v>3</v>
      </c>
      <c r="Z32">
        <v>4</v>
      </c>
      <c r="AA32">
        <v>6</v>
      </c>
      <c r="AB32">
        <v>5</v>
      </c>
    </row>
    <row r="33" spans="1:36" x14ac:dyDescent="0.25">
      <c r="A33">
        <v>52</v>
      </c>
      <c r="B33" t="s">
        <v>31</v>
      </c>
      <c r="C33" t="s">
        <v>36</v>
      </c>
      <c r="D33" t="s">
        <v>52</v>
      </c>
      <c r="U33">
        <v>6</v>
      </c>
      <c r="W33" t="s">
        <v>6</v>
      </c>
    </row>
    <row r="34" spans="1:36" x14ac:dyDescent="0.25">
      <c r="A34">
        <v>95</v>
      </c>
      <c r="B34" t="s">
        <v>32</v>
      </c>
      <c r="C34" t="s">
        <v>37</v>
      </c>
      <c r="D34" t="s">
        <v>24</v>
      </c>
      <c r="U34">
        <v>1</v>
      </c>
      <c r="V34">
        <v>2</v>
      </c>
      <c r="W34">
        <v>1</v>
      </c>
      <c r="X34">
        <v>2</v>
      </c>
      <c r="Y34">
        <v>1</v>
      </c>
      <c r="Z34">
        <v>2</v>
      </c>
      <c r="AA34">
        <v>1</v>
      </c>
      <c r="AB34">
        <v>2</v>
      </c>
    </row>
    <row r="35" spans="1:36" x14ac:dyDescent="0.25">
      <c r="A35">
        <v>98</v>
      </c>
      <c r="B35" t="s">
        <v>32</v>
      </c>
      <c r="C35" t="s">
        <v>37</v>
      </c>
      <c r="D35" t="s">
        <v>24</v>
      </c>
      <c r="U35">
        <v>2</v>
      </c>
      <c r="V35">
        <v>3</v>
      </c>
      <c r="W35">
        <v>5</v>
      </c>
      <c r="X35">
        <v>1</v>
      </c>
      <c r="Y35">
        <v>2</v>
      </c>
      <c r="Z35">
        <v>1</v>
      </c>
      <c r="AA35">
        <v>3</v>
      </c>
      <c r="AB35">
        <v>1</v>
      </c>
    </row>
    <row r="36" spans="1:36" x14ac:dyDescent="0.25">
      <c r="A36">
        <v>88</v>
      </c>
      <c r="B36" t="s">
        <v>33</v>
      </c>
      <c r="C36" t="s">
        <v>37</v>
      </c>
      <c r="D36" t="s">
        <v>46</v>
      </c>
      <c r="U36">
        <v>4</v>
      </c>
      <c r="V36">
        <v>4</v>
      </c>
      <c r="W36">
        <v>2</v>
      </c>
      <c r="X36">
        <v>3</v>
      </c>
      <c r="Y36">
        <v>4</v>
      </c>
      <c r="Z36">
        <v>5</v>
      </c>
      <c r="AA36">
        <v>4</v>
      </c>
      <c r="AB36">
        <v>4</v>
      </c>
    </row>
    <row r="37" spans="1:36" x14ac:dyDescent="0.25">
      <c r="A37">
        <v>61</v>
      </c>
      <c r="B37" t="s">
        <v>31</v>
      </c>
      <c r="C37" t="s">
        <v>37</v>
      </c>
      <c r="D37" t="s">
        <v>23</v>
      </c>
      <c r="U37">
        <v>6</v>
      </c>
      <c r="V37">
        <v>1</v>
      </c>
      <c r="W37">
        <v>3</v>
      </c>
      <c r="X37">
        <v>4</v>
      </c>
      <c r="Y37">
        <v>5</v>
      </c>
      <c r="AA37">
        <v>6</v>
      </c>
      <c r="AB37">
        <v>6</v>
      </c>
    </row>
    <row r="38" spans="1:36" x14ac:dyDescent="0.25">
      <c r="A38">
        <v>81</v>
      </c>
      <c r="B38" t="s">
        <v>31</v>
      </c>
      <c r="C38" t="s">
        <v>37</v>
      </c>
      <c r="D38" t="s">
        <v>23</v>
      </c>
      <c r="U38">
        <v>3</v>
      </c>
      <c r="V38">
        <v>5</v>
      </c>
      <c r="W38" t="s">
        <v>6</v>
      </c>
      <c r="X38">
        <v>6</v>
      </c>
      <c r="Y38" t="s">
        <v>6</v>
      </c>
      <c r="AA38">
        <v>2</v>
      </c>
      <c r="AB38">
        <v>3</v>
      </c>
    </row>
    <row r="39" spans="1:36" x14ac:dyDescent="0.25">
      <c r="A39">
        <v>90</v>
      </c>
      <c r="B39" t="s">
        <v>31</v>
      </c>
      <c r="C39" t="s">
        <v>37</v>
      </c>
      <c r="D39" t="s">
        <v>44</v>
      </c>
      <c r="U39" t="s">
        <v>6</v>
      </c>
      <c r="V39">
        <v>7</v>
      </c>
      <c r="W39">
        <v>4</v>
      </c>
      <c r="X39">
        <v>5</v>
      </c>
      <c r="Y39" t="s">
        <v>6</v>
      </c>
      <c r="Z39">
        <v>3</v>
      </c>
      <c r="AA39">
        <v>5</v>
      </c>
      <c r="AB39" t="s">
        <v>6</v>
      </c>
    </row>
    <row r="40" spans="1:36" x14ac:dyDescent="0.25">
      <c r="A40">
        <v>75</v>
      </c>
      <c r="B40" t="s">
        <v>33</v>
      </c>
      <c r="C40" t="s">
        <v>37</v>
      </c>
      <c r="D40" t="s">
        <v>53</v>
      </c>
      <c r="U40" t="s">
        <v>6</v>
      </c>
      <c r="V40">
        <v>6</v>
      </c>
      <c r="W40" t="s">
        <v>6</v>
      </c>
      <c r="X40">
        <v>7</v>
      </c>
      <c r="Y40">
        <v>3</v>
      </c>
      <c r="Z40">
        <v>4</v>
      </c>
      <c r="AA40">
        <v>7</v>
      </c>
      <c r="AB40">
        <v>5</v>
      </c>
    </row>
    <row r="41" spans="1:36" x14ac:dyDescent="0.25">
      <c r="A41">
        <v>53</v>
      </c>
      <c r="B41" t="s">
        <v>31</v>
      </c>
      <c r="C41" t="s">
        <v>37</v>
      </c>
      <c r="D41" t="s">
        <v>52</v>
      </c>
      <c r="U41">
        <v>5</v>
      </c>
      <c r="W41">
        <v>6</v>
      </c>
    </row>
    <row r="42" spans="1:36" x14ac:dyDescent="0.25">
      <c r="A42">
        <v>91</v>
      </c>
      <c r="B42" t="s">
        <v>33</v>
      </c>
      <c r="C42" t="s">
        <v>36</v>
      </c>
      <c r="D42" t="s">
        <v>51</v>
      </c>
      <c r="AC42">
        <v>2</v>
      </c>
      <c r="AD42">
        <v>3</v>
      </c>
      <c r="AE42">
        <v>4</v>
      </c>
      <c r="AF42">
        <v>1</v>
      </c>
      <c r="AG42">
        <v>1</v>
      </c>
      <c r="AH42">
        <v>4</v>
      </c>
      <c r="AI42">
        <v>1</v>
      </c>
      <c r="AJ42">
        <v>5</v>
      </c>
    </row>
    <row r="43" spans="1:36" x14ac:dyDescent="0.25">
      <c r="A43">
        <v>51</v>
      </c>
      <c r="B43" t="s">
        <v>31</v>
      </c>
      <c r="C43" t="s">
        <v>36</v>
      </c>
      <c r="D43" t="s">
        <v>23</v>
      </c>
      <c r="AC43">
        <v>1</v>
      </c>
      <c r="AD43">
        <v>4</v>
      </c>
      <c r="AE43">
        <v>2</v>
      </c>
      <c r="AF43">
        <v>7</v>
      </c>
      <c r="AG43">
        <v>7</v>
      </c>
      <c r="AH43">
        <v>1</v>
      </c>
      <c r="AI43">
        <v>2</v>
      </c>
      <c r="AJ43">
        <v>2</v>
      </c>
    </row>
    <row r="44" spans="1:36" x14ac:dyDescent="0.25">
      <c r="A44">
        <v>71</v>
      </c>
      <c r="B44" t="s">
        <v>31</v>
      </c>
      <c r="C44" t="s">
        <v>36</v>
      </c>
      <c r="D44" t="s">
        <v>23</v>
      </c>
      <c r="AC44">
        <v>3</v>
      </c>
      <c r="AD44">
        <v>7</v>
      </c>
      <c r="AE44">
        <v>1</v>
      </c>
      <c r="AF44">
        <v>3</v>
      </c>
      <c r="AG44">
        <v>3</v>
      </c>
      <c r="AH44">
        <v>3</v>
      </c>
      <c r="AI44">
        <v>4</v>
      </c>
      <c r="AJ44">
        <v>6</v>
      </c>
    </row>
    <row r="45" spans="1:36" x14ac:dyDescent="0.25">
      <c r="A45">
        <v>92</v>
      </c>
      <c r="B45" t="s">
        <v>33</v>
      </c>
      <c r="C45" t="s">
        <v>36</v>
      </c>
      <c r="D45" t="s">
        <v>51</v>
      </c>
      <c r="AC45">
        <v>7</v>
      </c>
      <c r="AD45">
        <v>2</v>
      </c>
      <c r="AE45" t="s">
        <v>6</v>
      </c>
      <c r="AF45">
        <v>2</v>
      </c>
      <c r="AG45">
        <v>2</v>
      </c>
      <c r="AH45">
        <v>2</v>
      </c>
      <c r="AI45">
        <v>3</v>
      </c>
      <c r="AJ45">
        <v>1</v>
      </c>
    </row>
    <row r="46" spans="1:36" x14ac:dyDescent="0.25">
      <c r="A46">
        <v>99</v>
      </c>
      <c r="B46" t="s">
        <v>32</v>
      </c>
      <c r="C46" t="s">
        <v>36</v>
      </c>
      <c r="D46" t="s">
        <v>61</v>
      </c>
      <c r="AC46">
        <v>6</v>
      </c>
      <c r="AD46">
        <v>1</v>
      </c>
      <c r="AE46">
        <v>5</v>
      </c>
      <c r="AF46">
        <v>5</v>
      </c>
      <c r="AG46">
        <v>4</v>
      </c>
      <c r="AH46">
        <v>7</v>
      </c>
      <c r="AI46">
        <v>5</v>
      </c>
      <c r="AJ46">
        <v>7</v>
      </c>
    </row>
    <row r="47" spans="1:36" x14ac:dyDescent="0.25">
      <c r="A47">
        <v>95</v>
      </c>
      <c r="B47" t="s">
        <v>32</v>
      </c>
      <c r="C47" t="s">
        <v>36</v>
      </c>
      <c r="D47" t="s">
        <v>24</v>
      </c>
      <c r="AC47">
        <v>4</v>
      </c>
      <c r="AD47">
        <v>6</v>
      </c>
      <c r="AE47">
        <v>3</v>
      </c>
      <c r="AF47">
        <v>4</v>
      </c>
      <c r="AG47">
        <v>5</v>
      </c>
      <c r="AH47">
        <v>5</v>
      </c>
      <c r="AJ47">
        <v>4</v>
      </c>
    </row>
    <row r="48" spans="1:36" x14ac:dyDescent="0.25">
      <c r="A48">
        <v>97</v>
      </c>
      <c r="B48" t="s">
        <v>32</v>
      </c>
      <c r="C48" t="s">
        <v>36</v>
      </c>
      <c r="D48" t="s">
        <v>24</v>
      </c>
      <c r="AC48">
        <v>5</v>
      </c>
      <c r="AD48">
        <v>5</v>
      </c>
      <c r="AE48" t="s">
        <v>6</v>
      </c>
      <c r="AF48">
        <v>6</v>
      </c>
      <c r="AG48">
        <v>6</v>
      </c>
      <c r="AH48">
        <v>6</v>
      </c>
      <c r="AI48">
        <v>6</v>
      </c>
      <c r="AJ48">
        <v>3</v>
      </c>
    </row>
    <row r="49" spans="1:45" x14ac:dyDescent="0.25">
      <c r="A49">
        <v>72</v>
      </c>
      <c r="B49" t="s">
        <v>31</v>
      </c>
      <c r="C49" t="s">
        <v>37</v>
      </c>
      <c r="D49" t="s">
        <v>62</v>
      </c>
      <c r="AC49">
        <v>3</v>
      </c>
      <c r="AD49">
        <v>3</v>
      </c>
      <c r="AE49">
        <v>1</v>
      </c>
      <c r="AF49">
        <v>1</v>
      </c>
      <c r="AG49">
        <v>1</v>
      </c>
      <c r="AH49">
        <v>6</v>
      </c>
      <c r="AI49">
        <v>3</v>
      </c>
      <c r="AJ49">
        <v>5</v>
      </c>
    </row>
    <row r="50" spans="1:45" x14ac:dyDescent="0.25">
      <c r="A50">
        <v>83</v>
      </c>
      <c r="B50" t="s">
        <v>31</v>
      </c>
      <c r="C50" t="s">
        <v>37</v>
      </c>
      <c r="D50" t="s">
        <v>23</v>
      </c>
      <c r="AC50">
        <v>2</v>
      </c>
      <c r="AD50">
        <v>2</v>
      </c>
      <c r="AE50">
        <v>3</v>
      </c>
      <c r="AF50">
        <v>3</v>
      </c>
      <c r="AG50">
        <v>3</v>
      </c>
      <c r="AH50">
        <v>3</v>
      </c>
      <c r="AI50">
        <v>1</v>
      </c>
      <c r="AJ50">
        <v>4</v>
      </c>
    </row>
    <row r="51" spans="1:45" x14ac:dyDescent="0.25">
      <c r="A51">
        <v>98</v>
      </c>
      <c r="B51" t="s">
        <v>32</v>
      </c>
      <c r="C51" t="s">
        <v>37</v>
      </c>
      <c r="D51" t="s">
        <v>24</v>
      </c>
      <c r="AC51">
        <v>1</v>
      </c>
      <c r="AD51">
        <v>1</v>
      </c>
      <c r="AE51" t="s">
        <v>56</v>
      </c>
      <c r="AF51">
        <v>2</v>
      </c>
      <c r="AG51">
        <v>5</v>
      </c>
      <c r="AH51">
        <v>2</v>
      </c>
      <c r="AI51">
        <v>2</v>
      </c>
      <c r="AJ51">
        <v>1</v>
      </c>
    </row>
    <row r="52" spans="1:45" x14ac:dyDescent="0.25">
      <c r="A52">
        <v>77</v>
      </c>
      <c r="B52" t="s">
        <v>33</v>
      </c>
      <c r="C52" t="s">
        <v>37</v>
      </c>
      <c r="D52" t="s">
        <v>63</v>
      </c>
      <c r="AC52">
        <v>6</v>
      </c>
      <c r="AD52">
        <v>5</v>
      </c>
      <c r="AE52">
        <v>2</v>
      </c>
      <c r="AF52">
        <v>4</v>
      </c>
      <c r="AG52">
        <v>4</v>
      </c>
      <c r="AH52">
        <v>1</v>
      </c>
      <c r="AI52">
        <v>4</v>
      </c>
      <c r="AJ52">
        <v>3</v>
      </c>
    </row>
    <row r="53" spans="1:45" x14ac:dyDescent="0.25">
      <c r="A53">
        <v>88</v>
      </c>
      <c r="B53" t="s">
        <v>33</v>
      </c>
      <c r="C53" t="s">
        <v>37</v>
      </c>
      <c r="D53" t="s">
        <v>64</v>
      </c>
      <c r="AC53">
        <v>5</v>
      </c>
      <c r="AD53">
        <v>4</v>
      </c>
      <c r="AE53" t="s">
        <v>6</v>
      </c>
      <c r="AF53">
        <v>6</v>
      </c>
      <c r="AG53">
        <v>2</v>
      </c>
      <c r="AH53">
        <v>5</v>
      </c>
      <c r="AI53">
        <v>7</v>
      </c>
      <c r="AJ53">
        <v>2</v>
      </c>
    </row>
    <row r="54" spans="1:45" x14ac:dyDescent="0.25">
      <c r="A54">
        <v>96</v>
      </c>
      <c r="B54" t="s">
        <v>32</v>
      </c>
      <c r="C54" t="s">
        <v>37</v>
      </c>
      <c r="D54" t="s">
        <v>24</v>
      </c>
      <c r="AC54">
        <v>4</v>
      </c>
      <c r="AD54">
        <v>6</v>
      </c>
      <c r="AE54" t="s">
        <v>6</v>
      </c>
      <c r="AF54">
        <v>7</v>
      </c>
      <c r="AG54">
        <v>6</v>
      </c>
      <c r="AH54">
        <v>7</v>
      </c>
      <c r="AI54">
        <v>6</v>
      </c>
      <c r="AJ54">
        <v>7</v>
      </c>
    </row>
    <row r="55" spans="1:45" x14ac:dyDescent="0.25">
      <c r="A55">
        <v>50</v>
      </c>
      <c r="B55" t="s">
        <v>34</v>
      </c>
      <c r="C55" t="s">
        <v>37</v>
      </c>
      <c r="D55" t="s">
        <v>27</v>
      </c>
      <c r="AC55">
        <v>7</v>
      </c>
      <c r="AD55" t="s">
        <v>6</v>
      </c>
      <c r="AE55" t="s">
        <v>6</v>
      </c>
      <c r="AF55">
        <v>5</v>
      </c>
      <c r="AG55">
        <v>7</v>
      </c>
      <c r="AH55">
        <v>4</v>
      </c>
      <c r="AI55">
        <v>5</v>
      </c>
      <c r="AJ55">
        <v>6</v>
      </c>
    </row>
    <row r="56" spans="1:45" x14ac:dyDescent="0.25">
      <c r="A56">
        <v>95</v>
      </c>
      <c r="B56" t="s">
        <v>32</v>
      </c>
      <c r="C56" t="s">
        <v>36</v>
      </c>
      <c r="D56" t="s">
        <v>24</v>
      </c>
      <c r="AK56">
        <v>3</v>
      </c>
      <c r="AL56" t="s">
        <v>6</v>
      </c>
      <c r="AM56">
        <v>2</v>
      </c>
      <c r="AN56">
        <v>3</v>
      </c>
      <c r="AO56">
        <v>3</v>
      </c>
      <c r="AP56">
        <v>1</v>
      </c>
      <c r="AQ56">
        <v>5</v>
      </c>
      <c r="AR56">
        <v>4</v>
      </c>
      <c r="AS56">
        <v>1</v>
      </c>
    </row>
    <row r="57" spans="1:45" x14ac:dyDescent="0.25">
      <c r="A57">
        <v>67</v>
      </c>
      <c r="C57" t="s">
        <v>36</v>
      </c>
      <c r="D57" t="s">
        <v>72</v>
      </c>
      <c r="AK57">
        <v>4</v>
      </c>
      <c r="AL57">
        <v>2</v>
      </c>
      <c r="AM57">
        <v>5</v>
      </c>
      <c r="AN57">
        <v>7</v>
      </c>
      <c r="AO57">
        <v>5</v>
      </c>
      <c r="AP57">
        <v>4</v>
      </c>
      <c r="AQ57">
        <v>1</v>
      </c>
      <c r="AR57">
        <v>1</v>
      </c>
      <c r="AS57">
        <v>4</v>
      </c>
    </row>
    <row r="58" spans="1:45" x14ac:dyDescent="0.25">
      <c r="A58">
        <v>71</v>
      </c>
      <c r="B58" t="s">
        <v>31</v>
      </c>
      <c r="C58" t="s">
        <v>36</v>
      </c>
      <c r="D58" t="s">
        <v>23</v>
      </c>
      <c r="AK58">
        <v>1</v>
      </c>
      <c r="AL58">
        <v>1</v>
      </c>
      <c r="AM58" t="s">
        <v>6</v>
      </c>
      <c r="AN58">
        <v>2</v>
      </c>
      <c r="AO58">
        <v>4</v>
      </c>
      <c r="AP58">
        <v>3</v>
      </c>
      <c r="AQ58">
        <v>4</v>
      </c>
      <c r="AR58">
        <v>5</v>
      </c>
      <c r="AS58">
        <v>3</v>
      </c>
    </row>
    <row r="59" spans="1:45" x14ac:dyDescent="0.25">
      <c r="A59">
        <v>66</v>
      </c>
      <c r="C59" t="s">
        <v>36</v>
      </c>
      <c r="D59" t="s">
        <v>72</v>
      </c>
      <c r="AK59">
        <v>5</v>
      </c>
      <c r="AL59" t="s">
        <v>6</v>
      </c>
      <c r="AM59">
        <v>1</v>
      </c>
      <c r="AN59">
        <v>4</v>
      </c>
      <c r="AO59">
        <v>7</v>
      </c>
      <c r="AP59">
        <v>7</v>
      </c>
      <c r="AQ59">
        <v>2</v>
      </c>
      <c r="AR59">
        <v>2</v>
      </c>
      <c r="AS59">
        <v>6</v>
      </c>
    </row>
    <row r="60" spans="1:45" x14ac:dyDescent="0.25">
      <c r="A60">
        <v>51</v>
      </c>
      <c r="B60" t="s">
        <v>31</v>
      </c>
      <c r="C60" t="s">
        <v>36</v>
      </c>
      <c r="D60" t="s">
        <v>23</v>
      </c>
      <c r="AK60">
        <v>2</v>
      </c>
      <c r="AL60" t="s">
        <v>6</v>
      </c>
      <c r="AM60" t="s">
        <v>6</v>
      </c>
      <c r="AN60">
        <v>1</v>
      </c>
      <c r="AO60">
        <v>2</v>
      </c>
      <c r="AP60">
        <v>2</v>
      </c>
      <c r="AQ60">
        <v>3</v>
      </c>
      <c r="AR60">
        <v>3</v>
      </c>
      <c r="AS60">
        <v>2</v>
      </c>
    </row>
    <row r="61" spans="1:45" x14ac:dyDescent="0.25">
      <c r="A61">
        <v>97</v>
      </c>
      <c r="B61" t="s">
        <v>32</v>
      </c>
      <c r="C61" t="s">
        <v>36</v>
      </c>
      <c r="D61" t="s">
        <v>24</v>
      </c>
      <c r="AK61" t="s">
        <v>6</v>
      </c>
      <c r="AL61">
        <v>3</v>
      </c>
      <c r="AM61">
        <v>3</v>
      </c>
      <c r="AN61">
        <v>5</v>
      </c>
      <c r="AO61">
        <v>1</v>
      </c>
      <c r="AP61">
        <v>5</v>
      </c>
      <c r="AQ61">
        <v>6</v>
      </c>
      <c r="AR61" t="s">
        <v>6</v>
      </c>
      <c r="AS61">
        <v>5</v>
      </c>
    </row>
    <row r="62" spans="1:45" x14ac:dyDescent="0.25">
      <c r="A62">
        <v>77</v>
      </c>
      <c r="B62" t="s">
        <v>33</v>
      </c>
      <c r="C62" t="s">
        <v>36</v>
      </c>
      <c r="D62" t="s">
        <v>73</v>
      </c>
      <c r="AK62">
        <v>6</v>
      </c>
      <c r="AL62">
        <v>4</v>
      </c>
      <c r="AM62">
        <v>4</v>
      </c>
      <c r="AN62">
        <v>6</v>
      </c>
      <c r="AO62">
        <v>6</v>
      </c>
      <c r="AP62">
        <v>6</v>
      </c>
      <c r="AQ62">
        <v>7</v>
      </c>
      <c r="AR62">
        <v>6</v>
      </c>
      <c r="AS62">
        <v>7</v>
      </c>
    </row>
    <row r="63" spans="1:45" x14ac:dyDescent="0.25">
      <c r="A63">
        <v>83</v>
      </c>
      <c r="B63" t="s">
        <v>31</v>
      </c>
      <c r="C63" t="s">
        <v>37</v>
      </c>
      <c r="D63" t="s">
        <v>23</v>
      </c>
      <c r="AK63">
        <v>1</v>
      </c>
      <c r="AL63">
        <v>2</v>
      </c>
      <c r="AM63">
        <v>1</v>
      </c>
      <c r="AN63">
        <v>2</v>
      </c>
      <c r="AO63">
        <v>2</v>
      </c>
      <c r="AP63">
        <v>6</v>
      </c>
      <c r="AQ63">
        <v>2</v>
      </c>
      <c r="AR63">
        <v>2</v>
      </c>
      <c r="AS63">
        <v>3</v>
      </c>
    </row>
    <row r="64" spans="1:45" x14ac:dyDescent="0.25">
      <c r="A64">
        <v>88</v>
      </c>
      <c r="B64" t="s">
        <v>33</v>
      </c>
      <c r="C64" t="s">
        <v>37</v>
      </c>
      <c r="D64" t="s">
        <v>64</v>
      </c>
      <c r="AK64">
        <v>5</v>
      </c>
      <c r="AL64">
        <v>6</v>
      </c>
      <c r="AM64">
        <v>2</v>
      </c>
      <c r="AN64">
        <v>4</v>
      </c>
      <c r="AO64">
        <v>1</v>
      </c>
      <c r="AP64">
        <v>5</v>
      </c>
      <c r="AQ64">
        <v>5</v>
      </c>
      <c r="AR64">
        <v>4</v>
      </c>
      <c r="AS64">
        <v>1</v>
      </c>
    </row>
    <row r="65" spans="1:54" x14ac:dyDescent="0.25">
      <c r="A65">
        <v>98</v>
      </c>
      <c r="B65" t="s">
        <v>32</v>
      </c>
      <c r="C65" t="s">
        <v>37</v>
      </c>
      <c r="D65" t="s">
        <v>24</v>
      </c>
      <c r="AK65">
        <v>2</v>
      </c>
      <c r="AL65">
        <v>1</v>
      </c>
      <c r="AM65" t="s">
        <v>6</v>
      </c>
      <c r="AN65">
        <v>1</v>
      </c>
      <c r="AO65" t="s">
        <v>6</v>
      </c>
      <c r="AP65">
        <v>1</v>
      </c>
      <c r="AQ65">
        <v>1</v>
      </c>
      <c r="AR65">
        <v>1</v>
      </c>
      <c r="AS65" t="s">
        <v>6</v>
      </c>
    </row>
    <row r="66" spans="1:54" x14ac:dyDescent="0.25">
      <c r="A66">
        <v>78</v>
      </c>
      <c r="B66" t="s">
        <v>33</v>
      </c>
      <c r="C66" t="s">
        <v>37</v>
      </c>
      <c r="D66" t="s">
        <v>74</v>
      </c>
      <c r="AK66">
        <v>4</v>
      </c>
      <c r="AL66">
        <v>4</v>
      </c>
      <c r="AM66">
        <v>5</v>
      </c>
      <c r="AN66" t="s">
        <v>70</v>
      </c>
      <c r="AO66">
        <v>3</v>
      </c>
      <c r="AP66">
        <v>2</v>
      </c>
      <c r="AQ66">
        <v>3</v>
      </c>
      <c r="AR66">
        <v>3</v>
      </c>
      <c r="AS66">
        <v>2</v>
      </c>
    </row>
    <row r="67" spans="1:54" x14ac:dyDescent="0.25">
      <c r="A67">
        <v>50</v>
      </c>
      <c r="B67" t="s">
        <v>34</v>
      </c>
      <c r="C67" t="s">
        <v>37</v>
      </c>
      <c r="D67" t="s">
        <v>27</v>
      </c>
      <c r="AK67">
        <v>3</v>
      </c>
      <c r="AL67">
        <v>3</v>
      </c>
      <c r="AM67">
        <v>4</v>
      </c>
      <c r="AN67">
        <v>3</v>
      </c>
      <c r="AO67" t="s">
        <v>6</v>
      </c>
      <c r="AP67">
        <v>3</v>
      </c>
      <c r="AQ67">
        <v>6</v>
      </c>
      <c r="AR67">
        <v>5</v>
      </c>
      <c r="AS67">
        <v>5</v>
      </c>
    </row>
    <row r="68" spans="1:54" x14ac:dyDescent="0.25">
      <c r="A68">
        <v>86</v>
      </c>
      <c r="B68" t="s">
        <v>33</v>
      </c>
      <c r="C68" t="s">
        <v>37</v>
      </c>
      <c r="D68" t="s">
        <v>75</v>
      </c>
      <c r="AK68" t="s">
        <v>6</v>
      </c>
      <c r="AL68">
        <v>5</v>
      </c>
      <c r="AM68">
        <v>3</v>
      </c>
      <c r="AN68">
        <v>5</v>
      </c>
      <c r="AO68">
        <v>4</v>
      </c>
      <c r="AP68">
        <v>4</v>
      </c>
      <c r="AQ68">
        <v>4</v>
      </c>
      <c r="AR68">
        <v>6</v>
      </c>
      <c r="AS68">
        <v>4</v>
      </c>
    </row>
    <row r="69" spans="1:54" x14ac:dyDescent="0.25">
      <c r="A69">
        <v>51</v>
      </c>
      <c r="B69" t="s">
        <v>31</v>
      </c>
      <c r="C69" t="s">
        <v>36</v>
      </c>
      <c r="D69" t="s">
        <v>23</v>
      </c>
      <c r="AT69">
        <v>2</v>
      </c>
      <c r="AU69">
        <v>2</v>
      </c>
      <c r="AV69">
        <v>7</v>
      </c>
      <c r="AW69">
        <v>1</v>
      </c>
      <c r="AX69">
        <v>6</v>
      </c>
      <c r="AY69">
        <v>1</v>
      </c>
      <c r="AZ69">
        <v>1</v>
      </c>
      <c r="BA69">
        <v>3</v>
      </c>
      <c r="BB69">
        <v>2</v>
      </c>
    </row>
    <row r="70" spans="1:54" x14ac:dyDescent="0.25">
      <c r="A70">
        <v>67</v>
      </c>
      <c r="B70" t="s">
        <v>84</v>
      </c>
      <c r="C70" t="s">
        <v>36</v>
      </c>
      <c r="D70" t="s">
        <v>80</v>
      </c>
      <c r="AT70">
        <v>1</v>
      </c>
      <c r="AU70">
        <v>4</v>
      </c>
      <c r="AV70">
        <v>2</v>
      </c>
      <c r="AW70">
        <v>5</v>
      </c>
      <c r="AX70">
        <v>4</v>
      </c>
      <c r="AY70">
        <v>7</v>
      </c>
      <c r="AZ70">
        <v>8</v>
      </c>
      <c r="BA70">
        <v>1</v>
      </c>
      <c r="BB70">
        <v>3</v>
      </c>
    </row>
    <row r="71" spans="1:54" x14ac:dyDescent="0.25">
      <c r="A71">
        <v>91</v>
      </c>
      <c r="B71" t="s">
        <v>33</v>
      </c>
      <c r="C71" t="s">
        <v>36</v>
      </c>
      <c r="D71" t="s">
        <v>81</v>
      </c>
      <c r="AT71">
        <v>3</v>
      </c>
      <c r="AU71">
        <v>5</v>
      </c>
      <c r="AV71">
        <v>3</v>
      </c>
      <c r="AW71">
        <v>2</v>
      </c>
      <c r="AX71">
        <v>3</v>
      </c>
      <c r="AY71">
        <v>6</v>
      </c>
      <c r="AZ71">
        <v>2</v>
      </c>
      <c r="BA71">
        <v>2</v>
      </c>
      <c r="BB71">
        <v>4</v>
      </c>
    </row>
    <row r="72" spans="1:54" x14ac:dyDescent="0.25">
      <c r="A72">
        <v>71</v>
      </c>
      <c r="B72" t="s">
        <v>31</v>
      </c>
      <c r="C72" t="s">
        <v>36</v>
      </c>
      <c r="D72" t="s">
        <v>23</v>
      </c>
      <c r="AT72">
        <v>5</v>
      </c>
      <c r="AU72">
        <v>1</v>
      </c>
      <c r="AV72">
        <v>4</v>
      </c>
      <c r="AW72">
        <v>8</v>
      </c>
      <c r="AX72">
        <v>2</v>
      </c>
      <c r="AY72">
        <v>3</v>
      </c>
      <c r="AZ72">
        <v>5</v>
      </c>
      <c r="BA72">
        <v>6</v>
      </c>
      <c r="BB72">
        <v>1</v>
      </c>
    </row>
    <row r="73" spans="1:54" x14ac:dyDescent="0.25">
      <c r="A73">
        <v>95</v>
      </c>
      <c r="B73" t="s">
        <v>32</v>
      </c>
      <c r="C73" t="s">
        <v>36</v>
      </c>
      <c r="D73" t="s">
        <v>24</v>
      </c>
      <c r="AT73">
        <v>6</v>
      </c>
      <c r="AU73">
        <v>8</v>
      </c>
      <c r="AV73">
        <v>5</v>
      </c>
      <c r="AW73">
        <v>4</v>
      </c>
      <c r="AX73">
        <v>1</v>
      </c>
      <c r="AY73">
        <v>4</v>
      </c>
      <c r="AZ73">
        <v>7</v>
      </c>
      <c r="BA73">
        <v>5</v>
      </c>
      <c r="BB73">
        <v>7</v>
      </c>
    </row>
    <row r="74" spans="1:54" x14ac:dyDescent="0.25">
      <c r="A74">
        <v>97</v>
      </c>
      <c r="B74" t="s">
        <v>32</v>
      </c>
      <c r="C74" t="s">
        <v>36</v>
      </c>
      <c r="D74" t="s">
        <v>24</v>
      </c>
      <c r="AT74">
        <v>7</v>
      </c>
      <c r="AU74">
        <v>7</v>
      </c>
      <c r="AV74">
        <v>1</v>
      </c>
      <c r="AW74">
        <v>7</v>
      </c>
      <c r="AX74" t="s">
        <v>6</v>
      </c>
      <c r="AY74">
        <v>5</v>
      </c>
      <c r="AZ74">
        <v>6</v>
      </c>
      <c r="BA74">
        <v>7</v>
      </c>
      <c r="BB74">
        <v>6</v>
      </c>
    </row>
    <row r="75" spans="1:54" x14ac:dyDescent="0.25">
      <c r="A75">
        <v>66</v>
      </c>
      <c r="B75" t="s">
        <v>84</v>
      </c>
      <c r="C75" t="s">
        <v>36</v>
      </c>
      <c r="D75" t="s">
        <v>80</v>
      </c>
      <c r="AT75">
        <v>4</v>
      </c>
      <c r="AU75">
        <v>3</v>
      </c>
      <c r="AV75">
        <v>6</v>
      </c>
      <c r="AW75">
        <v>6</v>
      </c>
      <c r="AX75">
        <v>7</v>
      </c>
      <c r="AY75">
        <v>8</v>
      </c>
      <c r="AZ75">
        <v>4</v>
      </c>
      <c r="BA75">
        <v>4</v>
      </c>
      <c r="BB75">
        <v>5</v>
      </c>
    </row>
    <row r="76" spans="1:54" x14ac:dyDescent="0.25">
      <c r="A76">
        <v>92</v>
      </c>
      <c r="B76" t="s">
        <v>33</v>
      </c>
      <c r="C76" t="s">
        <v>36</v>
      </c>
      <c r="D76" t="s">
        <v>81</v>
      </c>
      <c r="AT76" t="s">
        <v>6</v>
      </c>
      <c r="AU76">
        <v>6</v>
      </c>
      <c r="AV76" t="s">
        <v>6</v>
      </c>
      <c r="AW76">
        <v>3</v>
      </c>
      <c r="AX76">
        <v>5</v>
      </c>
      <c r="AY76">
        <v>2</v>
      </c>
      <c r="AZ76">
        <v>3</v>
      </c>
      <c r="BA76" t="s">
        <v>6</v>
      </c>
      <c r="BB76" t="s">
        <v>6</v>
      </c>
    </row>
    <row r="77" spans="1:54" x14ac:dyDescent="0.25">
      <c r="A77">
        <v>98</v>
      </c>
      <c r="B77" t="s">
        <v>32</v>
      </c>
      <c r="C77" t="s">
        <v>37</v>
      </c>
      <c r="D77" t="s">
        <v>24</v>
      </c>
      <c r="AT77">
        <v>2</v>
      </c>
      <c r="AU77">
        <v>1</v>
      </c>
      <c r="AV77">
        <v>3</v>
      </c>
      <c r="AW77">
        <v>3</v>
      </c>
      <c r="AX77">
        <v>2</v>
      </c>
      <c r="AY77">
        <v>1</v>
      </c>
      <c r="AZ77">
        <v>5</v>
      </c>
      <c r="BA77">
        <v>1</v>
      </c>
      <c r="BB77">
        <v>1</v>
      </c>
    </row>
    <row r="78" spans="1:54" x14ac:dyDescent="0.25">
      <c r="A78">
        <v>61</v>
      </c>
      <c r="B78" t="s">
        <v>31</v>
      </c>
      <c r="C78" t="s">
        <v>37</v>
      </c>
      <c r="D78" t="s">
        <v>82</v>
      </c>
      <c r="AT78">
        <v>1</v>
      </c>
      <c r="AU78">
        <v>3</v>
      </c>
      <c r="AV78">
        <v>1</v>
      </c>
      <c r="AW78">
        <v>4</v>
      </c>
      <c r="AX78">
        <v>5</v>
      </c>
      <c r="AY78">
        <v>2</v>
      </c>
      <c r="AZ78">
        <v>2</v>
      </c>
      <c r="BA78">
        <v>4</v>
      </c>
      <c r="BB78">
        <v>2</v>
      </c>
    </row>
    <row r="79" spans="1:54" x14ac:dyDescent="0.25">
      <c r="A79">
        <v>77</v>
      </c>
      <c r="B79" t="s">
        <v>33</v>
      </c>
      <c r="C79" t="s">
        <v>37</v>
      </c>
      <c r="D79" t="s">
        <v>73</v>
      </c>
      <c r="AT79">
        <v>3</v>
      </c>
      <c r="AU79">
        <v>2</v>
      </c>
      <c r="AV79">
        <v>2</v>
      </c>
      <c r="AW79">
        <v>1</v>
      </c>
      <c r="AX79">
        <v>1</v>
      </c>
      <c r="AY79">
        <v>4</v>
      </c>
      <c r="AZ79">
        <v>3</v>
      </c>
      <c r="BA79">
        <v>3</v>
      </c>
      <c r="BB79">
        <v>4</v>
      </c>
    </row>
    <row r="80" spans="1:54" x14ac:dyDescent="0.25">
      <c r="A80">
        <v>54</v>
      </c>
      <c r="B80" t="s">
        <v>31</v>
      </c>
      <c r="C80" t="s">
        <v>37</v>
      </c>
      <c r="D80" t="s">
        <v>83</v>
      </c>
      <c r="AT80" t="s">
        <v>6</v>
      </c>
      <c r="AU80">
        <v>4</v>
      </c>
      <c r="AV80">
        <v>5</v>
      </c>
      <c r="AW80">
        <v>2</v>
      </c>
      <c r="AX80">
        <v>4</v>
      </c>
      <c r="AY80">
        <v>3</v>
      </c>
      <c r="AZ80">
        <v>1</v>
      </c>
      <c r="BA80" t="s">
        <v>6</v>
      </c>
      <c r="BB80">
        <v>3</v>
      </c>
    </row>
    <row r="81" spans="1:62" x14ac:dyDescent="0.25">
      <c r="A81">
        <v>86</v>
      </c>
      <c r="B81" t="s">
        <v>33</v>
      </c>
      <c r="C81" t="s">
        <v>37</v>
      </c>
      <c r="D81" t="s">
        <v>75</v>
      </c>
      <c r="AT81">
        <v>4</v>
      </c>
      <c r="AU81" t="s">
        <v>6</v>
      </c>
      <c r="AV81">
        <v>4</v>
      </c>
      <c r="AW81">
        <v>5</v>
      </c>
      <c r="AX81">
        <v>3</v>
      </c>
      <c r="AY81" t="s">
        <v>6</v>
      </c>
      <c r="AZ81">
        <v>4</v>
      </c>
      <c r="BA81">
        <v>2</v>
      </c>
      <c r="BB81">
        <v>5</v>
      </c>
    </row>
    <row r="82" spans="1:62" x14ac:dyDescent="0.25">
      <c r="A82">
        <v>92</v>
      </c>
      <c r="B82" t="s">
        <v>33</v>
      </c>
      <c r="C82" t="s">
        <v>36</v>
      </c>
      <c r="D82" t="s">
        <v>81</v>
      </c>
      <c r="BC82">
        <v>2</v>
      </c>
      <c r="BD82">
        <v>1</v>
      </c>
      <c r="BE82">
        <v>3</v>
      </c>
      <c r="BF82">
        <v>1</v>
      </c>
      <c r="BG82">
        <v>3</v>
      </c>
      <c r="BH82">
        <v>5</v>
      </c>
      <c r="BI82">
        <v>3</v>
      </c>
      <c r="BJ82">
        <v>5</v>
      </c>
    </row>
    <row r="83" spans="1:62" x14ac:dyDescent="0.25">
      <c r="A83">
        <v>51</v>
      </c>
      <c r="B83" t="s">
        <v>31</v>
      </c>
      <c r="C83" t="s">
        <v>36</v>
      </c>
      <c r="D83" t="s">
        <v>23</v>
      </c>
      <c r="BC83">
        <v>15</v>
      </c>
      <c r="BD83">
        <v>4</v>
      </c>
      <c r="BE83">
        <v>1</v>
      </c>
      <c r="BF83">
        <v>4</v>
      </c>
      <c r="BG83">
        <v>5</v>
      </c>
      <c r="BH83">
        <v>4</v>
      </c>
      <c r="BI83">
        <v>2</v>
      </c>
      <c r="BJ83">
        <v>1</v>
      </c>
    </row>
    <row r="84" spans="1:62" x14ac:dyDescent="0.25">
      <c r="A84">
        <v>91</v>
      </c>
      <c r="B84" t="s">
        <v>33</v>
      </c>
      <c r="C84" t="s">
        <v>36</v>
      </c>
      <c r="D84" t="s">
        <v>81</v>
      </c>
      <c r="BC84">
        <v>4</v>
      </c>
      <c r="BD84">
        <v>2</v>
      </c>
      <c r="BE84" t="s">
        <v>86</v>
      </c>
      <c r="BF84">
        <v>5</v>
      </c>
      <c r="BG84">
        <v>2</v>
      </c>
      <c r="BH84">
        <v>1</v>
      </c>
      <c r="BI84">
        <v>8</v>
      </c>
      <c r="BJ84">
        <v>2</v>
      </c>
    </row>
    <row r="85" spans="1:62" x14ac:dyDescent="0.25">
      <c r="A85">
        <v>67</v>
      </c>
      <c r="B85" t="s">
        <v>84</v>
      </c>
      <c r="C85" t="s">
        <v>36</v>
      </c>
      <c r="D85" t="s">
        <v>72</v>
      </c>
      <c r="BC85" t="s">
        <v>6</v>
      </c>
      <c r="BD85">
        <v>12</v>
      </c>
      <c r="BE85">
        <v>2</v>
      </c>
      <c r="BF85">
        <v>3</v>
      </c>
      <c r="BG85">
        <v>9</v>
      </c>
      <c r="BH85">
        <v>3</v>
      </c>
      <c r="BI85">
        <v>5</v>
      </c>
      <c r="BJ85">
        <v>3</v>
      </c>
    </row>
    <row r="86" spans="1:62" x14ac:dyDescent="0.25">
      <c r="A86">
        <v>66</v>
      </c>
      <c r="B86" t="s">
        <v>84</v>
      </c>
      <c r="C86" t="s">
        <v>36</v>
      </c>
      <c r="D86" t="s">
        <v>72</v>
      </c>
      <c r="BC86">
        <v>1</v>
      </c>
      <c r="BD86">
        <v>3</v>
      </c>
      <c r="BE86">
        <v>6</v>
      </c>
      <c r="BF86">
        <v>8</v>
      </c>
      <c r="BG86">
        <v>7</v>
      </c>
      <c r="BH86">
        <v>18</v>
      </c>
      <c r="BI86">
        <v>10</v>
      </c>
      <c r="BJ86">
        <v>4</v>
      </c>
    </row>
    <row r="87" spans="1:62" x14ac:dyDescent="0.25">
      <c r="A87">
        <v>97</v>
      </c>
      <c r="B87" t="s">
        <v>32</v>
      </c>
      <c r="C87" t="s">
        <v>36</v>
      </c>
      <c r="D87" t="s">
        <v>24</v>
      </c>
      <c r="BC87">
        <v>6</v>
      </c>
      <c r="BD87">
        <v>13</v>
      </c>
      <c r="BE87">
        <v>4</v>
      </c>
      <c r="BF87">
        <v>9</v>
      </c>
      <c r="BG87">
        <v>4</v>
      </c>
      <c r="BH87">
        <v>8</v>
      </c>
      <c r="BI87">
        <v>1</v>
      </c>
      <c r="BJ87">
        <v>14</v>
      </c>
    </row>
    <row r="88" spans="1:62" x14ac:dyDescent="0.25">
      <c r="A88">
        <v>95</v>
      </c>
      <c r="B88" t="s">
        <v>32</v>
      </c>
      <c r="C88" t="s">
        <v>36</v>
      </c>
      <c r="D88" t="s">
        <v>24</v>
      </c>
      <c r="BC88">
        <v>7</v>
      </c>
      <c r="BD88">
        <v>5</v>
      </c>
      <c r="BE88">
        <v>17</v>
      </c>
      <c r="BF88">
        <v>6</v>
      </c>
      <c r="BG88">
        <v>1</v>
      </c>
      <c r="BH88">
        <v>9</v>
      </c>
      <c r="BI88">
        <v>7</v>
      </c>
      <c r="BJ88" t="s">
        <v>6</v>
      </c>
    </row>
    <row r="89" spans="1:62" x14ac:dyDescent="0.25">
      <c r="A89">
        <v>82</v>
      </c>
      <c r="B89" t="s">
        <v>88</v>
      </c>
      <c r="C89" t="s">
        <v>36</v>
      </c>
      <c r="D89" t="s">
        <v>87</v>
      </c>
      <c r="BC89">
        <v>5</v>
      </c>
      <c r="BD89" t="s">
        <v>6</v>
      </c>
      <c r="BE89" t="s">
        <v>6</v>
      </c>
      <c r="BF89">
        <v>2</v>
      </c>
      <c r="BG89">
        <v>10</v>
      </c>
      <c r="BH89">
        <v>7</v>
      </c>
      <c r="BI89">
        <v>4</v>
      </c>
      <c r="BJ89">
        <v>6</v>
      </c>
    </row>
    <row r="90" spans="1:62" x14ac:dyDescent="0.25">
      <c r="A90">
        <v>71</v>
      </c>
      <c r="B90" t="s">
        <v>31</v>
      </c>
      <c r="C90" t="s">
        <v>36</v>
      </c>
      <c r="D90" t="s">
        <v>23</v>
      </c>
      <c r="BC90">
        <v>3</v>
      </c>
      <c r="BD90">
        <v>6</v>
      </c>
      <c r="BE90">
        <v>16</v>
      </c>
      <c r="BF90">
        <v>10</v>
      </c>
      <c r="BG90">
        <v>6</v>
      </c>
      <c r="BH90">
        <v>6</v>
      </c>
      <c r="BI90">
        <v>6</v>
      </c>
      <c r="BJ90" t="s">
        <v>6</v>
      </c>
    </row>
    <row r="91" spans="1:62" x14ac:dyDescent="0.25">
      <c r="A91">
        <v>81</v>
      </c>
      <c r="B91" t="s">
        <v>88</v>
      </c>
      <c r="C91" t="s">
        <v>36</v>
      </c>
      <c r="D91" t="s">
        <v>87</v>
      </c>
      <c r="BC91">
        <v>8</v>
      </c>
      <c r="BD91">
        <v>9</v>
      </c>
      <c r="BE91">
        <v>5</v>
      </c>
      <c r="BF91">
        <v>7</v>
      </c>
      <c r="BG91">
        <v>8</v>
      </c>
      <c r="BH91">
        <v>2</v>
      </c>
      <c r="BI91">
        <v>9</v>
      </c>
      <c r="BJ91">
        <v>15</v>
      </c>
    </row>
    <row r="92" spans="1:62" x14ac:dyDescent="0.25">
      <c r="A92">
        <v>56</v>
      </c>
      <c r="B92" t="s">
        <v>33</v>
      </c>
      <c r="C92" t="s">
        <v>37</v>
      </c>
      <c r="D92" t="s">
        <v>92</v>
      </c>
      <c r="BC92">
        <v>9</v>
      </c>
      <c r="BD92">
        <v>3</v>
      </c>
      <c r="BE92">
        <v>3</v>
      </c>
      <c r="BF92">
        <v>1</v>
      </c>
      <c r="BG92">
        <v>2</v>
      </c>
      <c r="BH92">
        <v>3</v>
      </c>
      <c r="BI92">
        <v>5</v>
      </c>
      <c r="BJ92">
        <v>1</v>
      </c>
    </row>
    <row r="93" spans="1:62" x14ac:dyDescent="0.25">
      <c r="A93">
        <v>77</v>
      </c>
      <c r="B93" t="s">
        <v>33</v>
      </c>
      <c r="C93" t="s">
        <v>37</v>
      </c>
      <c r="D93" t="s">
        <v>73</v>
      </c>
      <c r="BC93">
        <v>4</v>
      </c>
      <c r="BD93">
        <v>1</v>
      </c>
      <c r="BE93">
        <v>1</v>
      </c>
      <c r="BF93" t="s">
        <v>86</v>
      </c>
      <c r="BG93">
        <v>1</v>
      </c>
      <c r="BH93">
        <v>1</v>
      </c>
      <c r="BI93">
        <v>1</v>
      </c>
      <c r="BJ93">
        <v>2</v>
      </c>
    </row>
    <row r="94" spans="1:62" x14ac:dyDescent="0.25">
      <c r="A94">
        <v>90</v>
      </c>
      <c r="B94" t="s">
        <v>32</v>
      </c>
      <c r="C94" t="s">
        <v>37</v>
      </c>
      <c r="D94" t="s">
        <v>93</v>
      </c>
      <c r="BC94">
        <v>2</v>
      </c>
      <c r="BD94" t="s">
        <v>6</v>
      </c>
      <c r="BE94">
        <v>2</v>
      </c>
      <c r="BF94">
        <v>2</v>
      </c>
      <c r="BG94">
        <v>8</v>
      </c>
      <c r="BH94">
        <v>6</v>
      </c>
      <c r="BI94">
        <v>2</v>
      </c>
      <c r="BJ94">
        <v>6</v>
      </c>
    </row>
    <row r="95" spans="1:62" x14ac:dyDescent="0.25">
      <c r="A95">
        <v>54</v>
      </c>
      <c r="B95" t="s">
        <v>31</v>
      </c>
      <c r="C95" t="s">
        <v>37</v>
      </c>
      <c r="D95" t="s">
        <v>83</v>
      </c>
      <c r="BC95">
        <v>8</v>
      </c>
      <c r="BD95">
        <v>2</v>
      </c>
      <c r="BE95">
        <v>9</v>
      </c>
      <c r="BF95">
        <v>5</v>
      </c>
      <c r="BG95">
        <v>4</v>
      </c>
      <c r="BH95">
        <v>2</v>
      </c>
      <c r="BI95">
        <v>4</v>
      </c>
      <c r="BJ95">
        <v>7</v>
      </c>
    </row>
    <row r="96" spans="1:62" x14ac:dyDescent="0.25">
      <c r="A96">
        <v>61</v>
      </c>
      <c r="B96" t="s">
        <v>31</v>
      </c>
      <c r="C96" t="s">
        <v>37</v>
      </c>
      <c r="D96" t="s">
        <v>82</v>
      </c>
      <c r="BC96">
        <v>3</v>
      </c>
      <c r="BD96">
        <v>4</v>
      </c>
      <c r="BE96">
        <v>5</v>
      </c>
      <c r="BF96">
        <v>6</v>
      </c>
      <c r="BG96">
        <v>7</v>
      </c>
      <c r="BH96" t="s">
        <v>12</v>
      </c>
      <c r="BI96">
        <v>3</v>
      </c>
      <c r="BJ96">
        <v>3</v>
      </c>
    </row>
    <row r="97" spans="1:70" x14ac:dyDescent="0.25">
      <c r="A97">
        <v>86</v>
      </c>
      <c r="B97" t="s">
        <v>33</v>
      </c>
      <c r="C97" t="s">
        <v>37</v>
      </c>
      <c r="D97" t="s">
        <v>75</v>
      </c>
      <c r="BC97">
        <v>7</v>
      </c>
      <c r="BD97">
        <v>6</v>
      </c>
      <c r="BE97">
        <v>6</v>
      </c>
      <c r="BF97">
        <v>4</v>
      </c>
      <c r="BG97">
        <v>9</v>
      </c>
      <c r="BH97">
        <v>4</v>
      </c>
      <c r="BI97">
        <v>7</v>
      </c>
      <c r="BJ97">
        <v>4</v>
      </c>
    </row>
    <row r="98" spans="1:70" x14ac:dyDescent="0.25">
      <c r="A98">
        <v>98</v>
      </c>
      <c r="B98" t="s">
        <v>32</v>
      </c>
      <c r="C98" t="s">
        <v>37</v>
      </c>
      <c r="D98" t="s">
        <v>24</v>
      </c>
      <c r="BC98">
        <v>1</v>
      </c>
      <c r="BD98" t="s">
        <v>6</v>
      </c>
      <c r="BE98">
        <v>4</v>
      </c>
      <c r="BF98">
        <v>3</v>
      </c>
      <c r="BG98">
        <v>5</v>
      </c>
      <c r="BH98">
        <v>8</v>
      </c>
      <c r="BI98">
        <v>6</v>
      </c>
      <c r="BJ98" t="s">
        <v>6</v>
      </c>
    </row>
    <row r="99" spans="1:70" x14ac:dyDescent="0.25">
      <c r="A99">
        <v>70</v>
      </c>
      <c r="B99" t="s">
        <v>31</v>
      </c>
      <c r="C99" t="s">
        <v>37</v>
      </c>
      <c r="D99" t="s">
        <v>94</v>
      </c>
      <c r="BC99">
        <v>5</v>
      </c>
      <c r="BD99">
        <v>5</v>
      </c>
      <c r="BE99">
        <v>7</v>
      </c>
      <c r="BF99" t="s">
        <v>6</v>
      </c>
      <c r="BG99">
        <v>6</v>
      </c>
      <c r="BH99">
        <v>5</v>
      </c>
      <c r="BI99">
        <v>8</v>
      </c>
      <c r="BJ99">
        <v>5</v>
      </c>
    </row>
    <row r="100" spans="1:70" x14ac:dyDescent="0.25">
      <c r="A100">
        <v>88</v>
      </c>
      <c r="B100" t="s">
        <v>33</v>
      </c>
      <c r="C100" t="s">
        <v>37</v>
      </c>
      <c r="D100" t="s">
        <v>73</v>
      </c>
      <c r="BC100">
        <v>6</v>
      </c>
      <c r="BD100" t="s">
        <v>6</v>
      </c>
      <c r="BE100">
        <v>8</v>
      </c>
      <c r="BF100" t="s">
        <v>86</v>
      </c>
      <c r="BG100">
        <v>3</v>
      </c>
      <c r="BH100">
        <v>7</v>
      </c>
      <c r="BI100">
        <v>9</v>
      </c>
      <c r="BJ100" t="s">
        <v>6</v>
      </c>
    </row>
    <row r="101" spans="1:70" x14ac:dyDescent="0.25">
      <c r="A101">
        <v>95</v>
      </c>
      <c r="B101" t="s">
        <v>32</v>
      </c>
      <c r="C101" t="s">
        <v>36</v>
      </c>
      <c r="D101" t="s">
        <v>24</v>
      </c>
      <c r="BK101">
        <v>5</v>
      </c>
      <c r="BL101">
        <v>1</v>
      </c>
      <c r="BM101">
        <v>5</v>
      </c>
      <c r="BN101">
        <v>1</v>
      </c>
      <c r="BO101">
        <v>1</v>
      </c>
      <c r="BP101">
        <v>2</v>
      </c>
      <c r="BQ101">
        <v>3</v>
      </c>
      <c r="BR101">
        <v>5</v>
      </c>
    </row>
    <row r="102" spans="1:70" x14ac:dyDescent="0.25">
      <c r="A102">
        <v>97</v>
      </c>
      <c r="B102" t="s">
        <v>32</v>
      </c>
      <c r="C102" t="s">
        <v>36</v>
      </c>
      <c r="D102" t="s">
        <v>24</v>
      </c>
      <c r="BK102">
        <v>3</v>
      </c>
      <c r="BL102">
        <v>3</v>
      </c>
      <c r="BM102">
        <v>4</v>
      </c>
      <c r="BN102">
        <v>3</v>
      </c>
      <c r="BO102">
        <v>4</v>
      </c>
      <c r="BP102">
        <v>3</v>
      </c>
      <c r="BQ102">
        <v>1</v>
      </c>
      <c r="BR102">
        <v>4</v>
      </c>
    </row>
    <row r="103" spans="1:70" x14ac:dyDescent="0.25">
      <c r="A103">
        <v>92</v>
      </c>
      <c r="B103" t="s">
        <v>33</v>
      </c>
      <c r="C103" t="s">
        <v>36</v>
      </c>
      <c r="D103" t="s">
        <v>81</v>
      </c>
      <c r="BK103">
        <v>2</v>
      </c>
      <c r="BL103">
        <v>2</v>
      </c>
      <c r="BM103">
        <v>2</v>
      </c>
      <c r="BN103">
        <v>7</v>
      </c>
      <c r="BO103">
        <v>2</v>
      </c>
      <c r="BP103">
        <v>1</v>
      </c>
      <c r="BQ103">
        <v>11</v>
      </c>
      <c r="BR103">
        <v>1</v>
      </c>
    </row>
    <row r="104" spans="1:70" x14ac:dyDescent="0.25">
      <c r="A104">
        <v>51</v>
      </c>
      <c r="B104" t="s">
        <v>31</v>
      </c>
      <c r="C104" t="s">
        <v>36</v>
      </c>
      <c r="D104" t="s">
        <v>23</v>
      </c>
      <c r="BK104">
        <v>4</v>
      </c>
      <c r="BL104">
        <v>4</v>
      </c>
      <c r="BM104">
        <v>1</v>
      </c>
      <c r="BN104">
        <v>4</v>
      </c>
      <c r="BO104">
        <v>3</v>
      </c>
      <c r="BP104">
        <v>4</v>
      </c>
      <c r="BQ104">
        <v>2</v>
      </c>
      <c r="BR104">
        <v>12</v>
      </c>
    </row>
    <row r="105" spans="1:70" x14ac:dyDescent="0.25">
      <c r="A105">
        <v>91</v>
      </c>
      <c r="B105" t="s">
        <v>33</v>
      </c>
      <c r="C105" t="s">
        <v>36</v>
      </c>
      <c r="D105" t="s">
        <v>81</v>
      </c>
      <c r="BK105">
        <v>1</v>
      </c>
      <c r="BL105">
        <v>6</v>
      </c>
      <c r="BM105">
        <v>3</v>
      </c>
      <c r="BN105">
        <v>5</v>
      </c>
      <c r="BO105">
        <v>8</v>
      </c>
      <c r="BP105">
        <v>5</v>
      </c>
      <c r="BQ105">
        <v>9</v>
      </c>
      <c r="BR105">
        <v>2</v>
      </c>
    </row>
    <row r="106" spans="1:70" x14ac:dyDescent="0.25">
      <c r="A106">
        <v>71</v>
      </c>
      <c r="B106" t="s">
        <v>31</v>
      </c>
      <c r="C106" t="s">
        <v>36</v>
      </c>
      <c r="D106" t="s">
        <v>23</v>
      </c>
      <c r="BK106" t="s">
        <v>6</v>
      </c>
      <c r="BL106">
        <v>5</v>
      </c>
      <c r="BM106">
        <v>6</v>
      </c>
      <c r="BN106">
        <v>2</v>
      </c>
      <c r="BO106">
        <v>5</v>
      </c>
      <c r="BP106">
        <v>6</v>
      </c>
      <c r="BQ106" t="s">
        <v>56</v>
      </c>
      <c r="BR106">
        <v>3</v>
      </c>
    </row>
    <row r="107" spans="1:70" x14ac:dyDescent="0.25">
      <c r="A107">
        <v>83</v>
      </c>
      <c r="B107" t="s">
        <v>31</v>
      </c>
      <c r="C107" t="s">
        <v>37</v>
      </c>
      <c r="D107" t="s">
        <v>23</v>
      </c>
      <c r="BK107">
        <v>1</v>
      </c>
      <c r="BL107">
        <v>2</v>
      </c>
      <c r="BM107">
        <v>4</v>
      </c>
      <c r="BN107">
        <v>4</v>
      </c>
      <c r="BO107">
        <v>4</v>
      </c>
      <c r="BP107">
        <v>1</v>
      </c>
      <c r="BQ107">
        <v>3</v>
      </c>
      <c r="BR107">
        <v>2</v>
      </c>
    </row>
    <row r="108" spans="1:70" x14ac:dyDescent="0.25">
      <c r="A108">
        <v>90</v>
      </c>
      <c r="B108" t="s">
        <v>32</v>
      </c>
      <c r="C108" t="s">
        <v>37</v>
      </c>
      <c r="D108" t="s">
        <v>93</v>
      </c>
      <c r="BK108">
        <v>7</v>
      </c>
      <c r="BL108">
        <v>1</v>
      </c>
      <c r="BM108">
        <v>1</v>
      </c>
      <c r="BN108" t="s">
        <v>6</v>
      </c>
      <c r="BO108">
        <v>1</v>
      </c>
      <c r="BP108">
        <v>3</v>
      </c>
      <c r="BQ108">
        <v>1</v>
      </c>
      <c r="BR108">
        <v>8</v>
      </c>
    </row>
    <row r="109" spans="1:70" x14ac:dyDescent="0.25">
      <c r="A109">
        <v>56</v>
      </c>
      <c r="B109" t="s">
        <v>33</v>
      </c>
      <c r="C109" t="s">
        <v>37</v>
      </c>
      <c r="D109" t="s">
        <v>92</v>
      </c>
      <c r="BK109">
        <v>6</v>
      </c>
      <c r="BL109">
        <v>7</v>
      </c>
      <c r="BM109">
        <v>5</v>
      </c>
      <c r="BN109">
        <v>9</v>
      </c>
      <c r="BO109">
        <v>3</v>
      </c>
      <c r="BP109">
        <v>4</v>
      </c>
      <c r="BQ109">
        <v>4</v>
      </c>
      <c r="BR109">
        <v>1</v>
      </c>
    </row>
    <row r="110" spans="1:70" x14ac:dyDescent="0.25">
      <c r="A110">
        <v>77</v>
      </c>
      <c r="B110" t="s">
        <v>33</v>
      </c>
      <c r="C110" t="s">
        <v>37</v>
      </c>
      <c r="D110" t="s">
        <v>73</v>
      </c>
      <c r="BK110">
        <v>5</v>
      </c>
      <c r="BL110">
        <v>5</v>
      </c>
      <c r="BM110">
        <v>11</v>
      </c>
      <c r="BN110">
        <v>6</v>
      </c>
      <c r="BO110">
        <v>5</v>
      </c>
      <c r="BP110">
        <v>2</v>
      </c>
      <c r="BQ110">
        <v>2</v>
      </c>
      <c r="BR110">
        <v>7</v>
      </c>
    </row>
    <row r="111" spans="1:70" x14ac:dyDescent="0.25">
      <c r="A111">
        <v>57</v>
      </c>
      <c r="B111" t="s">
        <v>33</v>
      </c>
      <c r="C111" t="s">
        <v>37</v>
      </c>
      <c r="D111" t="s">
        <v>92</v>
      </c>
      <c r="BK111">
        <v>10</v>
      </c>
      <c r="BL111">
        <v>3</v>
      </c>
      <c r="BM111">
        <v>2</v>
      </c>
      <c r="BN111">
        <v>1</v>
      </c>
      <c r="BO111">
        <v>11</v>
      </c>
      <c r="BP111">
        <v>6</v>
      </c>
      <c r="BQ111">
        <v>8</v>
      </c>
      <c r="BR111">
        <v>6</v>
      </c>
    </row>
    <row r="112" spans="1:70" x14ac:dyDescent="0.25">
      <c r="A112">
        <v>98</v>
      </c>
      <c r="B112" t="s">
        <v>32</v>
      </c>
      <c r="C112" t="s">
        <v>37</v>
      </c>
      <c r="D112" t="s">
        <v>24</v>
      </c>
      <c r="BK112">
        <v>2</v>
      </c>
      <c r="BL112">
        <v>11</v>
      </c>
      <c r="BM112">
        <v>3</v>
      </c>
      <c r="BN112">
        <v>2</v>
      </c>
      <c r="BO112">
        <v>2</v>
      </c>
      <c r="BP112">
        <v>9</v>
      </c>
      <c r="BQ112">
        <v>6</v>
      </c>
      <c r="BR112">
        <v>9</v>
      </c>
    </row>
    <row r="113" spans="1:76" x14ac:dyDescent="0.25">
      <c r="A113">
        <v>86</v>
      </c>
      <c r="B113" t="s">
        <v>33</v>
      </c>
      <c r="C113" t="s">
        <v>37</v>
      </c>
      <c r="D113" t="s">
        <v>75</v>
      </c>
      <c r="BK113">
        <v>4</v>
      </c>
      <c r="BL113">
        <v>8</v>
      </c>
      <c r="BM113">
        <v>9</v>
      </c>
      <c r="BN113">
        <v>3</v>
      </c>
      <c r="BO113">
        <v>6</v>
      </c>
      <c r="BP113">
        <v>10</v>
      </c>
      <c r="BQ113">
        <v>5</v>
      </c>
      <c r="BR113">
        <v>5</v>
      </c>
    </row>
    <row r="114" spans="1:76" x14ac:dyDescent="0.25">
      <c r="A114">
        <v>54</v>
      </c>
      <c r="B114" t="s">
        <v>31</v>
      </c>
      <c r="C114" t="s">
        <v>37</v>
      </c>
      <c r="D114" t="s">
        <v>23</v>
      </c>
      <c r="BK114">
        <v>9</v>
      </c>
      <c r="BL114">
        <v>6</v>
      </c>
      <c r="BM114">
        <v>8</v>
      </c>
      <c r="BN114">
        <v>5</v>
      </c>
      <c r="BO114">
        <v>7</v>
      </c>
      <c r="BP114">
        <v>7</v>
      </c>
      <c r="BQ114">
        <v>7</v>
      </c>
      <c r="BR114">
        <v>4</v>
      </c>
    </row>
    <row r="115" spans="1:76" x14ac:dyDescent="0.25">
      <c r="A115">
        <v>88</v>
      </c>
      <c r="B115" t="s">
        <v>33</v>
      </c>
      <c r="C115" t="s">
        <v>37</v>
      </c>
      <c r="D115" t="s">
        <v>73</v>
      </c>
      <c r="BK115">
        <v>11</v>
      </c>
      <c r="BL115">
        <v>9</v>
      </c>
      <c r="BM115">
        <v>6</v>
      </c>
      <c r="BN115" t="s">
        <v>6</v>
      </c>
      <c r="BO115">
        <v>9</v>
      </c>
      <c r="BP115">
        <v>5</v>
      </c>
      <c r="BQ115" t="s">
        <v>56</v>
      </c>
      <c r="BR115">
        <v>3</v>
      </c>
    </row>
    <row r="116" spans="1:76" x14ac:dyDescent="0.25">
      <c r="A116">
        <v>70</v>
      </c>
      <c r="B116" t="s">
        <v>31</v>
      </c>
      <c r="C116" t="s">
        <v>37</v>
      </c>
      <c r="D116" t="s">
        <v>94</v>
      </c>
      <c r="BK116">
        <v>3</v>
      </c>
      <c r="BL116">
        <v>4</v>
      </c>
      <c r="BM116">
        <v>7</v>
      </c>
      <c r="BN116">
        <v>7</v>
      </c>
      <c r="BO116">
        <v>10</v>
      </c>
      <c r="BQ116" t="s">
        <v>6</v>
      </c>
    </row>
    <row r="117" spans="1:76" x14ac:dyDescent="0.25">
      <c r="A117">
        <v>62</v>
      </c>
      <c r="B117" t="s">
        <v>31</v>
      </c>
      <c r="C117" t="s">
        <v>37</v>
      </c>
      <c r="D117" t="s">
        <v>96</v>
      </c>
      <c r="BK117">
        <v>8</v>
      </c>
      <c r="BL117">
        <v>10</v>
      </c>
      <c r="BM117">
        <v>10</v>
      </c>
      <c r="BN117">
        <v>8</v>
      </c>
      <c r="BO117">
        <v>8</v>
      </c>
      <c r="BP117">
        <v>8</v>
      </c>
      <c r="BQ117">
        <v>9</v>
      </c>
      <c r="BR117">
        <v>10</v>
      </c>
    </row>
    <row r="118" spans="1:76" x14ac:dyDescent="0.25">
      <c r="A118">
        <v>51</v>
      </c>
      <c r="B118" t="s">
        <v>31</v>
      </c>
      <c r="C118" t="s">
        <v>36</v>
      </c>
      <c r="D118" t="s">
        <v>23</v>
      </c>
      <c r="BS118">
        <v>2</v>
      </c>
      <c r="BT118">
        <v>1</v>
      </c>
      <c r="BU118">
        <v>2</v>
      </c>
      <c r="BV118">
        <v>1</v>
      </c>
      <c r="BW118">
        <v>3</v>
      </c>
      <c r="BX118">
        <v>1</v>
      </c>
    </row>
    <row r="119" spans="1:76" x14ac:dyDescent="0.25">
      <c r="A119">
        <v>92</v>
      </c>
      <c r="B119" t="s">
        <v>33</v>
      </c>
      <c r="C119" t="s">
        <v>36</v>
      </c>
      <c r="D119" t="s">
        <v>81</v>
      </c>
      <c r="BS119">
        <v>1</v>
      </c>
      <c r="BT119">
        <v>3</v>
      </c>
      <c r="BU119">
        <v>1</v>
      </c>
      <c r="BV119">
        <v>2</v>
      </c>
      <c r="BW119">
        <v>1</v>
      </c>
      <c r="BX119">
        <v>2</v>
      </c>
    </row>
    <row r="120" spans="1:76" x14ac:dyDescent="0.25">
      <c r="A120">
        <v>91</v>
      </c>
      <c r="B120" t="s">
        <v>33</v>
      </c>
      <c r="C120" t="s">
        <v>36</v>
      </c>
      <c r="D120" t="s">
        <v>81</v>
      </c>
      <c r="BS120">
        <v>4</v>
      </c>
      <c r="BT120">
        <v>4</v>
      </c>
      <c r="BU120">
        <v>3</v>
      </c>
      <c r="BV120">
        <v>3</v>
      </c>
      <c r="BW120">
        <v>2</v>
      </c>
      <c r="BX120">
        <v>4</v>
      </c>
    </row>
    <row r="121" spans="1:76" x14ac:dyDescent="0.25">
      <c r="A121">
        <v>52</v>
      </c>
      <c r="B121" t="s">
        <v>31</v>
      </c>
      <c r="C121" t="s">
        <v>36</v>
      </c>
      <c r="D121" t="s">
        <v>23</v>
      </c>
      <c r="BS121">
        <v>3</v>
      </c>
      <c r="BT121">
        <v>2</v>
      </c>
      <c r="BU121">
        <v>4</v>
      </c>
      <c r="BV121">
        <v>10</v>
      </c>
      <c r="BW121">
        <v>4</v>
      </c>
      <c r="BX121">
        <v>3</v>
      </c>
    </row>
    <row r="122" spans="1:76" x14ac:dyDescent="0.25">
      <c r="A122">
        <v>83</v>
      </c>
      <c r="B122" t="s">
        <v>31</v>
      </c>
      <c r="C122" t="s">
        <v>37</v>
      </c>
      <c r="D122" t="s">
        <v>23</v>
      </c>
      <c r="BS122">
        <v>1</v>
      </c>
      <c r="BT122">
        <v>10</v>
      </c>
      <c r="BU122">
        <v>1</v>
      </c>
      <c r="BV122">
        <v>1</v>
      </c>
      <c r="BW122">
        <v>5</v>
      </c>
      <c r="BX122">
        <v>1</v>
      </c>
    </row>
    <row r="123" spans="1:76" x14ac:dyDescent="0.25">
      <c r="A123">
        <v>33</v>
      </c>
      <c r="B123" t="s">
        <v>32</v>
      </c>
      <c r="C123" t="s">
        <v>37</v>
      </c>
      <c r="D123" t="s">
        <v>93</v>
      </c>
      <c r="BS123">
        <v>2</v>
      </c>
      <c r="BT123">
        <v>7</v>
      </c>
      <c r="BU123">
        <v>12</v>
      </c>
      <c r="BV123">
        <v>2</v>
      </c>
      <c r="BW123">
        <v>1</v>
      </c>
      <c r="BX123" t="s">
        <v>6</v>
      </c>
    </row>
    <row r="124" spans="1:76" x14ac:dyDescent="0.25">
      <c r="A124">
        <v>77</v>
      </c>
      <c r="B124" t="s">
        <v>33</v>
      </c>
      <c r="C124" t="s">
        <v>37</v>
      </c>
      <c r="D124" t="s">
        <v>73</v>
      </c>
      <c r="BS124" t="s">
        <v>6</v>
      </c>
      <c r="BT124" t="s">
        <v>6</v>
      </c>
      <c r="BU124">
        <v>5</v>
      </c>
      <c r="BV124">
        <v>4</v>
      </c>
      <c r="BW124">
        <v>2</v>
      </c>
      <c r="BX124">
        <v>2</v>
      </c>
    </row>
    <row r="125" spans="1:76" x14ac:dyDescent="0.25">
      <c r="A125">
        <v>56</v>
      </c>
      <c r="B125" t="s">
        <v>33</v>
      </c>
      <c r="C125" t="s">
        <v>37</v>
      </c>
      <c r="D125" t="s">
        <v>92</v>
      </c>
      <c r="BS125" t="s">
        <v>12</v>
      </c>
      <c r="BT125">
        <v>2</v>
      </c>
      <c r="BU125">
        <v>4</v>
      </c>
      <c r="BV125" t="s">
        <v>6</v>
      </c>
      <c r="BW125">
        <v>3</v>
      </c>
      <c r="BX125">
        <v>3</v>
      </c>
    </row>
    <row r="126" spans="1:76" x14ac:dyDescent="0.25">
      <c r="A126">
        <v>47</v>
      </c>
      <c r="B126" t="s">
        <v>31</v>
      </c>
      <c r="C126" t="s">
        <v>37</v>
      </c>
      <c r="D126" t="s">
        <v>101</v>
      </c>
      <c r="BS126">
        <v>3</v>
      </c>
      <c r="BT126">
        <v>1</v>
      </c>
      <c r="BU126">
        <v>10</v>
      </c>
      <c r="BV126" t="s">
        <v>6</v>
      </c>
      <c r="BW126">
        <v>9</v>
      </c>
      <c r="BX126">
        <v>4</v>
      </c>
    </row>
    <row r="127" spans="1:76" x14ac:dyDescent="0.25">
      <c r="A127">
        <v>54</v>
      </c>
      <c r="B127" t="s">
        <v>31</v>
      </c>
      <c r="C127" t="s">
        <v>37</v>
      </c>
      <c r="D127" t="s">
        <v>23</v>
      </c>
      <c r="BS127">
        <v>4</v>
      </c>
      <c r="BT127">
        <v>3</v>
      </c>
      <c r="BU127">
        <v>7</v>
      </c>
      <c r="BV127">
        <v>7</v>
      </c>
      <c r="BW127">
        <v>7</v>
      </c>
      <c r="BX127">
        <v>6</v>
      </c>
    </row>
    <row r="128" spans="1:76" x14ac:dyDescent="0.25">
      <c r="A128">
        <v>60</v>
      </c>
      <c r="B128" t="s">
        <v>31</v>
      </c>
      <c r="C128" t="s">
        <v>37</v>
      </c>
      <c r="D128" t="s">
        <v>102</v>
      </c>
      <c r="BS128">
        <v>9</v>
      </c>
      <c r="BT128">
        <v>5</v>
      </c>
      <c r="BU128" t="s">
        <v>6</v>
      </c>
      <c r="BV128">
        <v>3</v>
      </c>
      <c r="BW128">
        <v>11</v>
      </c>
      <c r="BX128">
        <v>5</v>
      </c>
    </row>
    <row r="129" spans="1:82" x14ac:dyDescent="0.25">
      <c r="A129">
        <v>98</v>
      </c>
      <c r="B129" t="s">
        <v>32</v>
      </c>
      <c r="C129" t="s">
        <v>37</v>
      </c>
      <c r="D129" t="s">
        <v>24</v>
      </c>
      <c r="BS129">
        <v>6</v>
      </c>
      <c r="BT129">
        <v>4</v>
      </c>
      <c r="BU129">
        <v>2</v>
      </c>
      <c r="BV129" t="s">
        <v>6</v>
      </c>
      <c r="BW129">
        <v>4</v>
      </c>
      <c r="BX129">
        <v>10</v>
      </c>
    </row>
    <row r="130" spans="1:82" x14ac:dyDescent="0.25">
      <c r="A130">
        <v>777</v>
      </c>
      <c r="B130" t="s">
        <v>32</v>
      </c>
      <c r="C130" t="s">
        <v>37</v>
      </c>
      <c r="D130" t="s">
        <v>103</v>
      </c>
      <c r="BS130">
        <v>7</v>
      </c>
      <c r="BT130" t="s">
        <v>6</v>
      </c>
      <c r="BU130">
        <v>3</v>
      </c>
      <c r="BV130">
        <v>5</v>
      </c>
      <c r="BW130">
        <v>10</v>
      </c>
      <c r="BX130">
        <v>7</v>
      </c>
    </row>
    <row r="131" spans="1:82" x14ac:dyDescent="0.25">
      <c r="A131">
        <v>85</v>
      </c>
      <c r="B131" t="s">
        <v>31</v>
      </c>
      <c r="C131" t="s">
        <v>37</v>
      </c>
      <c r="D131" t="s">
        <v>102</v>
      </c>
      <c r="BS131">
        <v>8</v>
      </c>
      <c r="BT131">
        <v>6</v>
      </c>
      <c r="BU131">
        <v>8</v>
      </c>
      <c r="BV131">
        <v>6</v>
      </c>
      <c r="BW131">
        <v>8</v>
      </c>
      <c r="BX131">
        <v>8</v>
      </c>
    </row>
    <row r="132" spans="1:82" x14ac:dyDescent="0.25">
      <c r="A132">
        <v>88</v>
      </c>
      <c r="B132" t="s">
        <v>33</v>
      </c>
      <c r="C132" t="s">
        <v>37</v>
      </c>
      <c r="D132" t="s">
        <v>73</v>
      </c>
      <c r="BS132">
        <v>5</v>
      </c>
      <c r="BT132">
        <v>9</v>
      </c>
      <c r="BU132">
        <v>6</v>
      </c>
      <c r="BV132">
        <v>8</v>
      </c>
      <c r="BW132">
        <v>12</v>
      </c>
      <c r="BX132" t="s">
        <v>6</v>
      </c>
    </row>
    <row r="133" spans="1:82" x14ac:dyDescent="0.25">
      <c r="A133">
        <v>86</v>
      </c>
      <c r="B133" t="s">
        <v>33</v>
      </c>
      <c r="C133" t="s">
        <v>37</v>
      </c>
      <c r="D133" t="s">
        <v>104</v>
      </c>
      <c r="BS133" t="s">
        <v>6</v>
      </c>
      <c r="BT133">
        <v>8</v>
      </c>
      <c r="BU133">
        <v>9</v>
      </c>
      <c r="BV133">
        <v>9</v>
      </c>
      <c r="BW133">
        <v>6</v>
      </c>
      <c r="BX133">
        <v>9</v>
      </c>
    </row>
    <row r="134" spans="1:82" x14ac:dyDescent="0.25">
      <c r="A134">
        <v>46</v>
      </c>
      <c r="B134" t="s">
        <v>33</v>
      </c>
      <c r="C134" t="s">
        <v>37</v>
      </c>
      <c r="D134" t="s">
        <v>92</v>
      </c>
      <c r="BS134" t="s">
        <v>48</v>
      </c>
      <c r="BU134">
        <v>11</v>
      </c>
      <c r="BV134" t="s">
        <v>6</v>
      </c>
    </row>
    <row r="135" spans="1:82" x14ac:dyDescent="0.25">
      <c r="A135">
        <v>51</v>
      </c>
      <c r="B135" t="s">
        <v>31</v>
      </c>
      <c r="C135" t="s">
        <v>36</v>
      </c>
      <c r="D135" t="s">
        <v>23</v>
      </c>
      <c r="BY135">
        <v>4</v>
      </c>
      <c r="BZ135">
        <v>1</v>
      </c>
      <c r="CA135">
        <v>2</v>
      </c>
      <c r="CB135">
        <v>3</v>
      </c>
      <c r="CC135">
        <v>1</v>
      </c>
      <c r="CD135">
        <v>5</v>
      </c>
    </row>
    <row r="136" spans="1:82" x14ac:dyDescent="0.25">
      <c r="A136">
        <v>92</v>
      </c>
      <c r="B136" t="s">
        <v>33</v>
      </c>
      <c r="C136" t="s">
        <v>36</v>
      </c>
      <c r="D136" t="s">
        <v>81</v>
      </c>
      <c r="BY136">
        <v>1</v>
      </c>
      <c r="BZ136">
        <v>2</v>
      </c>
      <c r="CA136">
        <v>4</v>
      </c>
      <c r="CB136">
        <v>4</v>
      </c>
      <c r="CC136">
        <v>3</v>
      </c>
      <c r="CD136">
        <v>3</v>
      </c>
    </row>
    <row r="137" spans="1:82" x14ac:dyDescent="0.25">
      <c r="A137">
        <v>52</v>
      </c>
      <c r="B137" t="s">
        <v>31</v>
      </c>
      <c r="C137" t="s">
        <v>36</v>
      </c>
      <c r="D137" t="s">
        <v>23</v>
      </c>
      <c r="BY137">
        <v>6</v>
      </c>
      <c r="BZ137">
        <v>3</v>
      </c>
      <c r="CA137">
        <v>3</v>
      </c>
      <c r="CB137">
        <v>2</v>
      </c>
      <c r="CC137">
        <v>2</v>
      </c>
      <c r="CD137">
        <v>1</v>
      </c>
    </row>
    <row r="138" spans="1:82" x14ac:dyDescent="0.25">
      <c r="A138">
        <v>91</v>
      </c>
      <c r="B138" t="s">
        <v>33</v>
      </c>
      <c r="C138" t="s">
        <v>36</v>
      </c>
      <c r="D138" t="s">
        <v>81</v>
      </c>
      <c r="BY138">
        <v>3</v>
      </c>
      <c r="BZ138">
        <v>5</v>
      </c>
      <c r="CA138">
        <v>1</v>
      </c>
      <c r="CB138">
        <v>5</v>
      </c>
      <c r="CC138">
        <v>4</v>
      </c>
      <c r="CD138">
        <v>4</v>
      </c>
    </row>
    <row r="139" spans="1:82" x14ac:dyDescent="0.25">
      <c r="A139">
        <v>64</v>
      </c>
      <c r="B139" t="s">
        <v>34</v>
      </c>
      <c r="C139" t="s">
        <v>36</v>
      </c>
      <c r="D139" t="s">
        <v>107</v>
      </c>
      <c r="BY139">
        <v>2</v>
      </c>
      <c r="BZ139">
        <v>4</v>
      </c>
      <c r="CA139" t="s">
        <v>6</v>
      </c>
      <c r="CB139">
        <v>1</v>
      </c>
      <c r="CC139">
        <v>5</v>
      </c>
      <c r="CD139">
        <v>2</v>
      </c>
    </row>
    <row r="140" spans="1:82" x14ac:dyDescent="0.25">
      <c r="A140">
        <v>33</v>
      </c>
      <c r="B140" t="s">
        <v>32</v>
      </c>
      <c r="C140" t="s">
        <v>37</v>
      </c>
      <c r="D140" t="s">
        <v>93</v>
      </c>
      <c r="BY140">
        <v>2</v>
      </c>
      <c r="BZ140">
        <v>2</v>
      </c>
      <c r="CA140">
        <v>1</v>
      </c>
      <c r="CB140" t="s">
        <v>6</v>
      </c>
      <c r="CC140">
        <v>1</v>
      </c>
      <c r="CD140">
        <v>4</v>
      </c>
    </row>
    <row r="141" spans="1:82" x14ac:dyDescent="0.25">
      <c r="A141">
        <v>98</v>
      </c>
      <c r="B141" t="s">
        <v>32</v>
      </c>
      <c r="C141" t="s">
        <v>37</v>
      </c>
      <c r="D141" t="s">
        <v>111</v>
      </c>
      <c r="BY141">
        <v>1</v>
      </c>
      <c r="BZ141">
        <v>3</v>
      </c>
      <c r="CA141">
        <v>2</v>
      </c>
      <c r="CB141">
        <v>8</v>
      </c>
      <c r="CC141">
        <v>5</v>
      </c>
      <c r="CD141">
        <v>5</v>
      </c>
    </row>
    <row r="142" spans="1:82" x14ac:dyDescent="0.25">
      <c r="A142">
        <v>85</v>
      </c>
      <c r="B142" t="s">
        <v>31</v>
      </c>
      <c r="C142" t="s">
        <v>37</v>
      </c>
      <c r="D142" t="s">
        <v>112</v>
      </c>
      <c r="BY142">
        <v>5</v>
      </c>
      <c r="BZ142">
        <v>10</v>
      </c>
      <c r="CA142">
        <v>6</v>
      </c>
      <c r="CB142">
        <v>2</v>
      </c>
      <c r="CC142">
        <v>2</v>
      </c>
      <c r="CD142">
        <v>3</v>
      </c>
    </row>
    <row r="143" spans="1:82" x14ac:dyDescent="0.25">
      <c r="A143">
        <v>77</v>
      </c>
      <c r="B143" t="s">
        <v>33</v>
      </c>
      <c r="C143" t="s">
        <v>37</v>
      </c>
      <c r="D143" t="s">
        <v>73</v>
      </c>
      <c r="BY143">
        <v>4</v>
      </c>
      <c r="BZ143">
        <v>1</v>
      </c>
      <c r="CA143">
        <v>8</v>
      </c>
      <c r="CB143">
        <v>1</v>
      </c>
      <c r="CC143" t="s">
        <v>6</v>
      </c>
      <c r="CD143">
        <v>8</v>
      </c>
    </row>
    <row r="144" spans="1:82" x14ac:dyDescent="0.25">
      <c r="A144">
        <v>46</v>
      </c>
      <c r="B144" t="s">
        <v>33</v>
      </c>
      <c r="C144" t="s">
        <v>37</v>
      </c>
      <c r="D144" t="s">
        <v>92</v>
      </c>
      <c r="BY144" t="s">
        <v>6</v>
      </c>
      <c r="BZ144">
        <v>5</v>
      </c>
      <c r="CA144" t="s">
        <v>6</v>
      </c>
      <c r="CB144">
        <v>3</v>
      </c>
      <c r="CC144">
        <v>6</v>
      </c>
      <c r="CD144">
        <v>1</v>
      </c>
    </row>
    <row r="145" spans="1:88" x14ac:dyDescent="0.25">
      <c r="A145">
        <v>54</v>
      </c>
      <c r="B145" t="s">
        <v>31</v>
      </c>
      <c r="C145" t="s">
        <v>37</v>
      </c>
      <c r="D145" t="s">
        <v>23</v>
      </c>
      <c r="BY145">
        <v>9</v>
      </c>
      <c r="BZ145">
        <v>4</v>
      </c>
      <c r="CA145">
        <v>5</v>
      </c>
      <c r="CB145">
        <v>9</v>
      </c>
      <c r="CC145">
        <v>4</v>
      </c>
      <c r="CD145">
        <v>7</v>
      </c>
    </row>
    <row r="146" spans="1:88" x14ac:dyDescent="0.25">
      <c r="A146">
        <v>56</v>
      </c>
      <c r="B146" t="s">
        <v>33</v>
      </c>
      <c r="C146" t="s">
        <v>37</v>
      </c>
      <c r="D146" t="s">
        <v>92</v>
      </c>
      <c r="BY146">
        <v>3</v>
      </c>
      <c r="BZ146" t="s">
        <v>6</v>
      </c>
      <c r="CA146" t="s">
        <v>6</v>
      </c>
      <c r="CB146">
        <v>10</v>
      </c>
      <c r="CC146">
        <v>8</v>
      </c>
      <c r="CD146">
        <v>2</v>
      </c>
    </row>
    <row r="147" spans="1:88" x14ac:dyDescent="0.25">
      <c r="A147">
        <v>86</v>
      </c>
      <c r="B147" t="s">
        <v>33</v>
      </c>
      <c r="C147" t="s">
        <v>37</v>
      </c>
      <c r="D147" t="s">
        <v>104</v>
      </c>
      <c r="BZ147">
        <v>6</v>
      </c>
      <c r="CA147">
        <v>3</v>
      </c>
      <c r="CB147">
        <v>12</v>
      </c>
      <c r="CC147">
        <v>12</v>
      </c>
      <c r="CD147">
        <v>6</v>
      </c>
    </row>
    <row r="148" spans="1:88" x14ac:dyDescent="0.25">
      <c r="A148">
        <v>88</v>
      </c>
      <c r="B148" t="s">
        <v>33</v>
      </c>
      <c r="C148" t="s">
        <v>37</v>
      </c>
      <c r="D148" t="s">
        <v>73</v>
      </c>
      <c r="BY148">
        <v>10</v>
      </c>
      <c r="BZ148">
        <v>9</v>
      </c>
      <c r="CA148">
        <v>4</v>
      </c>
      <c r="CB148">
        <v>6</v>
      </c>
      <c r="CC148">
        <v>9</v>
      </c>
      <c r="CD148">
        <v>12</v>
      </c>
    </row>
    <row r="149" spans="1:88" x14ac:dyDescent="0.25">
      <c r="A149">
        <v>777</v>
      </c>
      <c r="B149" t="s">
        <v>32</v>
      </c>
      <c r="C149" t="s">
        <v>37</v>
      </c>
      <c r="D149" t="s">
        <v>113</v>
      </c>
      <c r="BY149">
        <v>6</v>
      </c>
      <c r="BZ149">
        <v>7</v>
      </c>
      <c r="CA149" t="s">
        <v>6</v>
      </c>
      <c r="CB149">
        <v>11</v>
      </c>
      <c r="CC149">
        <v>3</v>
      </c>
      <c r="CD149">
        <v>10</v>
      </c>
    </row>
    <row r="150" spans="1:88" x14ac:dyDescent="0.25">
      <c r="A150">
        <v>21</v>
      </c>
      <c r="B150" t="s">
        <v>31</v>
      </c>
      <c r="C150" t="s">
        <v>37</v>
      </c>
      <c r="D150" t="s">
        <v>23</v>
      </c>
      <c r="BY150">
        <v>7</v>
      </c>
      <c r="BZ150">
        <v>11</v>
      </c>
      <c r="CA150">
        <v>7</v>
      </c>
      <c r="CB150">
        <v>7</v>
      </c>
      <c r="CC150">
        <v>10</v>
      </c>
      <c r="CD150">
        <v>11</v>
      </c>
    </row>
    <row r="151" spans="1:88" x14ac:dyDescent="0.25">
      <c r="A151">
        <v>60</v>
      </c>
      <c r="B151" t="s">
        <v>31</v>
      </c>
      <c r="C151" t="s">
        <v>37</v>
      </c>
      <c r="D151" t="s">
        <v>102</v>
      </c>
      <c r="BY151">
        <v>8</v>
      </c>
      <c r="BZ151">
        <v>8</v>
      </c>
      <c r="CA151" t="s">
        <v>6</v>
      </c>
      <c r="CB151">
        <v>4</v>
      </c>
      <c r="CC151">
        <v>11</v>
      </c>
      <c r="CD151">
        <v>9</v>
      </c>
    </row>
    <row r="152" spans="1:88" x14ac:dyDescent="0.25">
      <c r="A152">
        <v>71</v>
      </c>
      <c r="B152" t="s">
        <v>31</v>
      </c>
      <c r="C152" t="s">
        <v>37</v>
      </c>
      <c r="D152" t="s">
        <v>83</v>
      </c>
      <c r="BY152" t="s">
        <v>6</v>
      </c>
      <c r="BZ152">
        <v>12</v>
      </c>
      <c r="CA152" t="s">
        <v>6</v>
      </c>
      <c r="CB152">
        <v>5</v>
      </c>
      <c r="CC152">
        <v>7</v>
      </c>
      <c r="CD152">
        <v>13</v>
      </c>
    </row>
    <row r="153" spans="1:88" x14ac:dyDescent="0.25">
      <c r="A153">
        <v>33</v>
      </c>
      <c r="B153" t="s">
        <v>34</v>
      </c>
      <c r="C153" t="s">
        <v>37</v>
      </c>
      <c r="D153" t="s">
        <v>107</v>
      </c>
      <c r="CE153">
        <v>1</v>
      </c>
      <c r="CF153">
        <v>1</v>
      </c>
      <c r="CG153">
        <v>2</v>
      </c>
      <c r="CH153">
        <v>1</v>
      </c>
      <c r="CI153">
        <v>4</v>
      </c>
      <c r="CJ153">
        <v>2</v>
      </c>
    </row>
    <row r="154" spans="1:88" x14ac:dyDescent="0.25">
      <c r="A154">
        <v>85</v>
      </c>
      <c r="B154" t="s">
        <v>33</v>
      </c>
      <c r="C154" t="s">
        <v>37</v>
      </c>
      <c r="D154" t="s">
        <v>112</v>
      </c>
      <c r="CE154">
        <v>8</v>
      </c>
      <c r="CF154">
        <v>3</v>
      </c>
      <c r="CG154">
        <v>5</v>
      </c>
      <c r="CH154">
        <v>4</v>
      </c>
      <c r="CI154">
        <v>5</v>
      </c>
      <c r="CJ154">
        <v>4</v>
      </c>
    </row>
    <row r="155" spans="1:88" x14ac:dyDescent="0.25">
      <c r="A155">
        <v>54</v>
      </c>
      <c r="B155" t="s">
        <v>31</v>
      </c>
      <c r="C155" t="s">
        <v>37</v>
      </c>
      <c r="D155" t="s">
        <v>23</v>
      </c>
      <c r="CE155">
        <v>5</v>
      </c>
      <c r="CF155">
        <v>4</v>
      </c>
      <c r="CG155" t="s">
        <v>56</v>
      </c>
      <c r="CH155">
        <v>5</v>
      </c>
      <c r="CI155">
        <v>10</v>
      </c>
      <c r="CJ155">
        <v>1</v>
      </c>
    </row>
    <row r="156" spans="1:88" x14ac:dyDescent="0.25">
      <c r="A156">
        <v>77</v>
      </c>
      <c r="B156" t="s">
        <v>33</v>
      </c>
      <c r="C156" t="s">
        <v>37</v>
      </c>
      <c r="D156" t="s">
        <v>73</v>
      </c>
      <c r="CE156">
        <v>2</v>
      </c>
      <c r="CF156">
        <v>7</v>
      </c>
      <c r="CG156">
        <v>9</v>
      </c>
      <c r="CH156" t="s">
        <v>6</v>
      </c>
      <c r="CI156">
        <v>1</v>
      </c>
      <c r="CJ156">
        <v>6</v>
      </c>
    </row>
    <row r="157" spans="1:88" x14ac:dyDescent="0.25">
      <c r="A157">
        <v>25</v>
      </c>
      <c r="B157" t="s">
        <v>32</v>
      </c>
      <c r="C157" t="s">
        <v>37</v>
      </c>
      <c r="D157" t="s">
        <v>118</v>
      </c>
      <c r="CE157">
        <v>9</v>
      </c>
      <c r="CF157">
        <v>8</v>
      </c>
      <c r="CG157">
        <v>3</v>
      </c>
      <c r="CH157">
        <v>2</v>
      </c>
      <c r="CI157">
        <v>7</v>
      </c>
      <c r="CJ157">
        <v>13</v>
      </c>
    </row>
    <row r="158" spans="1:88" x14ac:dyDescent="0.25">
      <c r="A158">
        <v>86</v>
      </c>
      <c r="B158" t="s">
        <v>33</v>
      </c>
      <c r="C158" t="s">
        <v>37</v>
      </c>
      <c r="D158" t="s">
        <v>104</v>
      </c>
      <c r="CE158">
        <v>7</v>
      </c>
      <c r="CF158">
        <v>11</v>
      </c>
      <c r="CG158">
        <v>12</v>
      </c>
      <c r="CH158">
        <v>3</v>
      </c>
      <c r="CI158">
        <v>3</v>
      </c>
      <c r="CJ158">
        <v>8</v>
      </c>
    </row>
    <row r="159" spans="1:88" x14ac:dyDescent="0.25">
      <c r="A159">
        <v>83</v>
      </c>
      <c r="B159" t="s">
        <v>31</v>
      </c>
      <c r="C159" t="s">
        <v>37</v>
      </c>
      <c r="D159" t="s">
        <v>119</v>
      </c>
      <c r="CE159" t="s">
        <v>6</v>
      </c>
      <c r="CF159">
        <v>2</v>
      </c>
      <c r="CG159">
        <v>1</v>
      </c>
      <c r="CH159" t="s">
        <v>6</v>
      </c>
      <c r="CI159">
        <v>6</v>
      </c>
      <c r="CJ159">
        <v>9</v>
      </c>
    </row>
    <row r="160" spans="1:88" x14ac:dyDescent="0.25">
      <c r="A160">
        <v>57</v>
      </c>
      <c r="B160" t="s">
        <v>31</v>
      </c>
      <c r="C160" t="s">
        <v>37</v>
      </c>
      <c r="D160" t="s">
        <v>120</v>
      </c>
      <c r="CE160">
        <v>3</v>
      </c>
      <c r="CF160">
        <v>10</v>
      </c>
      <c r="CG160">
        <v>8</v>
      </c>
      <c r="CH160" t="s">
        <v>6</v>
      </c>
      <c r="CI160" t="s">
        <v>6</v>
      </c>
      <c r="CJ160">
        <v>3</v>
      </c>
    </row>
    <row r="161" spans="1:88" x14ac:dyDescent="0.25">
      <c r="A161">
        <v>21</v>
      </c>
      <c r="B161" t="s">
        <v>31</v>
      </c>
      <c r="C161" t="s">
        <v>37</v>
      </c>
      <c r="D161" t="s">
        <v>23</v>
      </c>
      <c r="CE161">
        <v>4</v>
      </c>
      <c r="CF161">
        <v>5</v>
      </c>
      <c r="CG161">
        <v>6</v>
      </c>
      <c r="CH161" t="s">
        <v>6</v>
      </c>
      <c r="CI161">
        <v>9</v>
      </c>
      <c r="CJ161">
        <v>12</v>
      </c>
    </row>
    <row r="162" spans="1:88" x14ac:dyDescent="0.25">
      <c r="A162">
        <v>56</v>
      </c>
      <c r="B162" t="s">
        <v>33</v>
      </c>
      <c r="C162" t="s">
        <v>37</v>
      </c>
      <c r="D162" t="s">
        <v>121</v>
      </c>
      <c r="CE162">
        <v>12</v>
      </c>
      <c r="CF162">
        <v>6</v>
      </c>
      <c r="CG162" t="s">
        <v>48</v>
      </c>
      <c r="CH162">
        <v>7</v>
      </c>
      <c r="CI162">
        <v>8</v>
      </c>
      <c r="CJ162">
        <v>5</v>
      </c>
    </row>
    <row r="163" spans="1:88" x14ac:dyDescent="0.25">
      <c r="A163">
        <v>60</v>
      </c>
      <c r="B163" t="s">
        <v>33</v>
      </c>
      <c r="C163" t="s">
        <v>37</v>
      </c>
      <c r="D163" t="s">
        <v>102</v>
      </c>
      <c r="CE163">
        <v>6</v>
      </c>
      <c r="CF163">
        <v>12</v>
      </c>
      <c r="CG163">
        <v>11</v>
      </c>
      <c r="CH163" t="s">
        <v>6</v>
      </c>
      <c r="CI163">
        <v>2</v>
      </c>
      <c r="CJ163">
        <v>11</v>
      </c>
    </row>
    <row r="164" spans="1:88" x14ac:dyDescent="0.25">
      <c r="A164">
        <v>98</v>
      </c>
      <c r="B164" t="s">
        <v>32</v>
      </c>
      <c r="C164" t="s">
        <v>37</v>
      </c>
      <c r="D164" t="s">
        <v>122</v>
      </c>
      <c r="CE164">
        <v>11</v>
      </c>
      <c r="CF164">
        <v>13</v>
      </c>
      <c r="CG164">
        <v>7</v>
      </c>
      <c r="CH164">
        <v>6</v>
      </c>
      <c r="CJ164">
        <v>7</v>
      </c>
    </row>
    <row r="165" spans="1:88" x14ac:dyDescent="0.25">
      <c r="A165">
        <v>88</v>
      </c>
      <c r="B165" t="s">
        <v>33</v>
      </c>
      <c r="C165" t="s">
        <v>37</v>
      </c>
      <c r="D165" t="s">
        <v>46</v>
      </c>
      <c r="CE165" t="s">
        <v>48</v>
      </c>
      <c r="CF165">
        <v>9</v>
      </c>
      <c r="CG165">
        <v>4</v>
      </c>
      <c r="CH165" t="s">
        <v>6</v>
      </c>
    </row>
    <row r="166" spans="1:88" x14ac:dyDescent="0.25">
      <c r="A166">
        <v>777</v>
      </c>
      <c r="B166" t="s">
        <v>32</v>
      </c>
      <c r="C166" t="s">
        <v>37</v>
      </c>
      <c r="D166" t="s">
        <v>113</v>
      </c>
      <c r="CE166">
        <v>10</v>
      </c>
      <c r="CF166" t="s">
        <v>56</v>
      </c>
      <c r="CG166">
        <v>10</v>
      </c>
      <c r="CH166" t="s">
        <v>6</v>
      </c>
      <c r="CI166" t="s">
        <v>6</v>
      </c>
      <c r="CJ166">
        <v>10</v>
      </c>
    </row>
  </sheetData>
  <mergeCells count="11">
    <mergeCell ref="AC1:AJ1"/>
    <mergeCell ref="AK1:AS1"/>
    <mergeCell ref="AT1:BB1"/>
    <mergeCell ref="E1:L1"/>
    <mergeCell ref="M1:T1"/>
    <mergeCell ref="U1:AB1"/>
    <mergeCell ref="BC1:BJ1"/>
    <mergeCell ref="BK1:BR1"/>
    <mergeCell ref="BS1:BX1"/>
    <mergeCell ref="BY1:CD1"/>
    <mergeCell ref="CE1:CK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924B5-F952-4A06-8707-FB5CD5B9719D}">
  <dimension ref="A1:FC62"/>
  <sheetViews>
    <sheetView tabSelected="1" workbookViewId="0">
      <pane xSplit="4" ySplit="2" topLeftCell="CK29" activePane="bottomRight" state="frozen"/>
      <selection pane="topRight" activeCell="E1" sqref="E1"/>
      <selection pane="bottomLeft" activeCell="A3" sqref="A3"/>
      <selection pane="bottomRight" activeCell="CN29" sqref="CN29"/>
    </sheetView>
  </sheetViews>
  <sheetFormatPr defaultRowHeight="15" x14ac:dyDescent="0.25"/>
  <cols>
    <col min="1" max="1" width="5.28515625" bestFit="1" customWidth="1"/>
    <col min="2" max="2" width="12.42578125" bestFit="1" customWidth="1"/>
    <col min="3" max="3" width="5.42578125" bestFit="1" customWidth="1"/>
    <col min="4" max="4" width="25.28515625" bestFit="1" customWidth="1"/>
    <col min="5" max="5" width="7.7109375" bestFit="1" customWidth="1"/>
    <col min="6" max="6" width="4.7109375" bestFit="1" customWidth="1"/>
    <col min="7" max="7" width="8.140625" bestFit="1" customWidth="1"/>
    <col min="8" max="8" width="11" bestFit="1" customWidth="1"/>
    <col min="9" max="9" width="9.85546875" bestFit="1" customWidth="1"/>
    <col min="10" max="10" width="7.7109375" bestFit="1" customWidth="1"/>
    <col min="11" max="11" width="4.28515625" bestFit="1" customWidth="1"/>
    <col min="12" max="12" width="9" bestFit="1" customWidth="1"/>
    <col min="13" max="13" width="11" bestFit="1" customWidth="1"/>
    <col min="14" max="14" width="4.140625" bestFit="1" customWidth="1"/>
    <col min="15" max="15" width="8.140625" bestFit="1" customWidth="1"/>
    <col min="16" max="16" width="9.85546875" bestFit="1" customWidth="1"/>
    <col min="17" max="17" width="5" bestFit="1" customWidth="1"/>
    <col min="18" max="18" width="4.28515625" bestFit="1" customWidth="1"/>
    <col min="19" max="19" width="9" bestFit="1" customWidth="1"/>
    <col min="20" max="20" width="7.7109375" bestFit="1" customWidth="1"/>
    <col min="21" max="21" width="11" bestFit="1" customWidth="1"/>
    <col min="22" max="22" width="4.140625" bestFit="1" customWidth="1"/>
    <col min="23" max="23" width="8.140625" bestFit="1" customWidth="1"/>
    <col min="24" max="24" width="5.85546875" bestFit="1" customWidth="1"/>
    <col min="25" max="25" width="4.28515625" bestFit="1" customWidth="1"/>
    <col min="26" max="26" width="9" bestFit="1" customWidth="1"/>
    <col min="27" max="27" width="7.7109375" bestFit="1" customWidth="1"/>
    <col min="28" max="28" width="9.85546875" bestFit="1" customWidth="1"/>
    <col min="29" max="29" width="11" bestFit="1" customWidth="1"/>
    <col min="30" max="30" width="4.140625" bestFit="1" customWidth="1"/>
    <col min="31" max="31" width="8.140625" bestFit="1" customWidth="1"/>
    <col min="32" max="32" width="11.7109375" bestFit="1" customWidth="1"/>
    <col min="33" max="33" width="5.85546875" bestFit="1" customWidth="1"/>
    <col min="34" max="34" width="4.28515625" bestFit="1" customWidth="1"/>
    <col min="35" max="35" width="9" bestFit="1" customWidth="1"/>
    <col min="36" max="36" width="7.7109375" bestFit="1" customWidth="1"/>
    <col min="37" max="37" width="11" bestFit="1" customWidth="1"/>
    <col min="38" max="38" width="4.140625" bestFit="1" customWidth="1"/>
    <col min="39" max="39" width="8.140625" bestFit="1" customWidth="1"/>
    <col min="40" max="40" width="11.7109375" bestFit="1" customWidth="1"/>
    <col min="41" max="41" width="7.42578125" bestFit="1" customWidth="1"/>
    <col min="42" max="42" width="5.85546875" bestFit="1" customWidth="1"/>
    <col min="43" max="43" width="4.28515625" bestFit="1" customWidth="1"/>
    <col min="44" max="44" width="9" bestFit="1" customWidth="1"/>
    <col min="45" max="45" width="7.7109375" bestFit="1" customWidth="1"/>
    <col min="46" max="46" width="11" bestFit="1" customWidth="1"/>
    <col min="47" max="47" width="4.140625" bestFit="1" customWidth="1"/>
    <col min="48" max="48" width="8.140625" bestFit="1" customWidth="1"/>
    <col min="49" max="49" width="11.7109375" bestFit="1" customWidth="1"/>
    <col min="50" max="50" width="7.42578125" bestFit="1" customWidth="1"/>
    <col min="51" max="51" width="5.85546875" bestFit="1" customWidth="1"/>
    <col min="52" max="52" width="4.28515625" bestFit="1" customWidth="1"/>
    <col min="53" max="53" width="9" bestFit="1" customWidth="1"/>
    <col min="54" max="54" width="7.7109375" bestFit="1" customWidth="1"/>
    <col min="55" max="55" width="4.140625" bestFit="1" customWidth="1"/>
    <col min="56" max="56" width="8.140625" bestFit="1" customWidth="1"/>
    <col min="57" max="57" width="11" bestFit="1" customWidth="1"/>
    <col min="58" max="58" width="4.7109375" bestFit="1" customWidth="1"/>
    <col min="59" max="59" width="9" bestFit="1" customWidth="1"/>
    <col min="60" max="60" width="7.7109375" bestFit="1" customWidth="1"/>
    <col min="61" max="61" width="4.140625" bestFit="1" customWidth="1"/>
    <col min="62" max="62" width="8.140625" bestFit="1" customWidth="1"/>
    <col min="63" max="63" width="11" bestFit="1" customWidth="1"/>
    <col min="64" max="64" width="4.28515625" bestFit="1" customWidth="1"/>
    <col min="65" max="65" width="9" bestFit="1" customWidth="1"/>
    <col min="66" max="66" width="7.7109375" bestFit="1" customWidth="1"/>
    <col min="67" max="67" width="5.85546875" bestFit="1" customWidth="1"/>
    <col min="68" max="68" width="4.140625" bestFit="1" customWidth="1"/>
    <col min="69" max="69" width="8.140625" bestFit="1" customWidth="1"/>
    <col min="70" max="70" width="7.7109375" bestFit="1" customWidth="1"/>
    <col min="71" max="71" width="4.7109375" bestFit="1" customWidth="1"/>
    <col min="72" max="72" width="9.140625" bestFit="1" customWidth="1"/>
    <col min="73" max="73" width="6.85546875" bestFit="1" customWidth="1"/>
    <col min="74" max="74" width="8.140625" bestFit="1" customWidth="1"/>
    <col min="75" max="77" width="7.7109375" bestFit="1" customWidth="1"/>
    <col min="78" max="78" width="4.140625" bestFit="1" customWidth="1"/>
    <col min="79" max="79" width="8.140625" bestFit="1" customWidth="1"/>
    <col min="80" max="80" width="6.85546875" bestFit="1" customWidth="1"/>
    <col min="81" max="81" width="4.28515625" bestFit="1" customWidth="1"/>
    <col min="82" max="83" width="7.7109375" bestFit="1" customWidth="1"/>
    <col min="84" max="84" width="9.140625" bestFit="1" customWidth="1"/>
    <col min="85" max="85" width="4.140625" bestFit="1" customWidth="1"/>
    <col min="86" max="86" width="8.140625" bestFit="1" customWidth="1"/>
    <col min="87" max="87" width="6.85546875" bestFit="1" customWidth="1"/>
    <col min="88" max="88" width="4.28515625" bestFit="1" customWidth="1"/>
    <col min="89" max="89" width="7.7109375" bestFit="1" customWidth="1"/>
    <col min="90" max="91" width="4.5703125" bestFit="1" customWidth="1"/>
    <col min="92" max="92" width="7.28515625" bestFit="1" customWidth="1"/>
    <col min="93" max="93" width="7.85546875" bestFit="1" customWidth="1"/>
    <col min="94" max="94" width="5.5703125" bestFit="1" customWidth="1"/>
    <col min="95" max="108" width="6.5703125" customWidth="1"/>
    <col min="109" max="109" width="9.140625" customWidth="1"/>
    <col min="110" max="111" width="4" customWidth="1"/>
    <col min="113" max="113" width="13.140625" bestFit="1" customWidth="1"/>
    <col min="114" max="114" width="7.28515625" bestFit="1" customWidth="1"/>
    <col min="115" max="116" width="4" bestFit="1" customWidth="1"/>
    <col min="117" max="117" width="5.42578125" bestFit="1" customWidth="1"/>
    <col min="118" max="118" width="8.7109375" bestFit="1" customWidth="1"/>
    <col min="119" max="119" width="9.5703125" bestFit="1" customWidth="1"/>
    <col min="120" max="120" width="9" bestFit="1" customWidth="1"/>
    <col min="122" max="122" width="13.140625" bestFit="1" customWidth="1"/>
    <col min="123" max="132" width="3" bestFit="1" customWidth="1"/>
    <col min="133" max="133" width="4" bestFit="1" customWidth="1"/>
    <col min="134" max="134" width="3.5703125" bestFit="1" customWidth="1"/>
    <col min="135" max="135" width="4.140625" bestFit="1" customWidth="1"/>
    <col min="136" max="136" width="4.7109375" bestFit="1" customWidth="1"/>
    <col min="138" max="138" width="13.140625" bestFit="1" customWidth="1"/>
    <col min="139" max="151" width="4.5703125" bestFit="1" customWidth="1"/>
    <col min="152" max="152" width="4.7109375" bestFit="1" customWidth="1"/>
    <col min="154" max="154" width="25.28515625" bestFit="1" customWidth="1"/>
    <col min="155" max="155" width="9.7109375" bestFit="1" customWidth="1"/>
    <col min="156" max="156" width="5.42578125" bestFit="1" customWidth="1"/>
    <col min="157" max="157" width="7.85546875" bestFit="1" customWidth="1"/>
    <col min="158" max="158" width="8.7109375" bestFit="1" customWidth="1"/>
    <col min="159" max="159" width="8.140625" bestFit="1" customWidth="1"/>
  </cols>
  <sheetData>
    <row r="1" spans="1:159" x14ac:dyDescent="0.25">
      <c r="E1" s="17">
        <v>2012</v>
      </c>
      <c r="F1" s="17"/>
      <c r="G1" s="17"/>
      <c r="H1" s="17"/>
      <c r="I1" s="17"/>
      <c r="J1" s="17"/>
      <c r="K1" s="17"/>
      <c r="L1" s="17"/>
      <c r="M1" s="17">
        <v>2013</v>
      </c>
      <c r="N1" s="17"/>
      <c r="O1" s="17"/>
      <c r="P1" s="17"/>
      <c r="Q1" s="17"/>
      <c r="R1" s="17"/>
      <c r="S1" s="17"/>
      <c r="T1" s="17"/>
      <c r="U1" s="17">
        <v>2014</v>
      </c>
      <c r="V1" s="17"/>
      <c r="W1" s="17"/>
      <c r="X1" s="17"/>
      <c r="Y1" s="17"/>
      <c r="Z1" s="17"/>
      <c r="AA1" s="17"/>
      <c r="AB1" s="17"/>
      <c r="AC1" s="17">
        <v>2015</v>
      </c>
      <c r="AD1" s="17"/>
      <c r="AE1" s="17"/>
      <c r="AF1" s="17"/>
      <c r="AG1" s="17"/>
      <c r="AH1" s="17"/>
      <c r="AI1" s="17"/>
      <c r="AJ1" s="17"/>
      <c r="AK1" s="17">
        <v>2016</v>
      </c>
      <c r="AL1" s="17"/>
      <c r="AM1" s="17"/>
      <c r="AN1" s="17"/>
      <c r="AO1" s="17"/>
      <c r="AP1" s="17"/>
      <c r="AQ1" s="17"/>
      <c r="AR1" s="17"/>
      <c r="AS1" s="17"/>
      <c r="AT1" s="17">
        <v>2017</v>
      </c>
      <c r="AU1" s="17"/>
      <c r="AV1" s="17"/>
      <c r="AW1" s="17"/>
      <c r="AX1" s="17"/>
      <c r="AY1" s="17"/>
      <c r="AZ1" s="17"/>
      <c r="BA1" s="17"/>
      <c r="BB1" s="17"/>
      <c r="BC1" s="17" t="s">
        <v>85</v>
      </c>
      <c r="BD1" s="17"/>
      <c r="BE1" s="17"/>
      <c r="BF1" s="17"/>
      <c r="BG1" s="17"/>
      <c r="BH1" s="17"/>
      <c r="BI1" s="17"/>
      <c r="BJ1" s="17"/>
      <c r="BK1" s="17" t="s">
        <v>95</v>
      </c>
      <c r="BL1" s="17"/>
      <c r="BM1" s="17"/>
      <c r="BN1" s="17"/>
      <c r="BO1" s="17"/>
      <c r="BP1" s="17"/>
      <c r="BQ1" s="17"/>
      <c r="BR1" s="17"/>
      <c r="BS1" s="17">
        <v>2021</v>
      </c>
      <c r="BT1" s="17"/>
      <c r="BU1" s="17"/>
      <c r="BV1" s="17"/>
      <c r="BW1" s="17"/>
      <c r="BX1" s="17"/>
      <c r="BY1" s="17">
        <v>2022</v>
      </c>
      <c r="BZ1" s="17"/>
      <c r="CA1" s="17"/>
      <c r="CB1" s="17"/>
      <c r="CC1" s="17"/>
      <c r="CD1" s="17"/>
      <c r="CE1" s="17">
        <v>2023</v>
      </c>
      <c r="CF1" s="17"/>
      <c r="CG1" s="17"/>
      <c r="CH1" s="17"/>
      <c r="CI1" s="17"/>
      <c r="CJ1" s="17"/>
      <c r="CK1" s="17"/>
      <c r="CL1" s="17" t="s">
        <v>256</v>
      </c>
      <c r="CM1" s="17"/>
      <c r="CN1" s="17"/>
      <c r="CO1" s="17"/>
      <c r="CQ1" s="17" t="s">
        <v>128</v>
      </c>
      <c r="CR1" s="17"/>
      <c r="CS1" s="17"/>
      <c r="CT1" s="17"/>
      <c r="CU1" s="17"/>
      <c r="CV1" s="17"/>
      <c r="CW1" s="17"/>
      <c r="CX1" s="17"/>
      <c r="CY1" s="17"/>
      <c r="CZ1" s="17"/>
      <c r="DA1" s="17"/>
      <c r="DB1" s="17"/>
      <c r="DC1" s="17"/>
      <c r="DD1" s="17"/>
      <c r="DF1" s="17" t="s">
        <v>127</v>
      </c>
      <c r="DG1" s="17"/>
      <c r="DH1" s="17"/>
      <c r="DI1" s="17"/>
      <c r="DJ1" s="17"/>
      <c r="DK1" s="17"/>
      <c r="DL1" s="17"/>
      <c r="DM1" s="17"/>
      <c r="DN1" s="1"/>
      <c r="DO1" s="1"/>
      <c r="DP1" s="1"/>
      <c r="DR1" s="17" t="s">
        <v>129</v>
      </c>
      <c r="DS1" s="17"/>
      <c r="DT1" s="17"/>
      <c r="DU1" s="17"/>
      <c r="DV1" s="17"/>
      <c r="DW1" s="17"/>
      <c r="DX1" s="17"/>
      <c r="DY1" s="17"/>
      <c r="DZ1" s="17"/>
      <c r="EA1" s="17"/>
      <c r="EB1" s="17"/>
      <c r="EC1" s="17"/>
      <c r="ED1" s="17"/>
      <c r="EE1" s="17"/>
      <c r="EF1" s="17"/>
    </row>
    <row r="2" spans="1:159" x14ac:dyDescent="0.25">
      <c r="A2" t="s">
        <v>21</v>
      </c>
      <c r="B2" t="s">
        <v>22</v>
      </c>
      <c r="C2" t="s">
        <v>35</v>
      </c>
      <c r="D2" t="s">
        <v>0</v>
      </c>
      <c r="E2" t="s">
        <v>14</v>
      </c>
      <c r="F2" t="s">
        <v>15</v>
      </c>
      <c r="G2" t="s">
        <v>16</v>
      </c>
      <c r="H2" t="s">
        <v>17</v>
      </c>
      <c r="I2" t="s">
        <v>18</v>
      </c>
      <c r="J2" t="s">
        <v>2</v>
      </c>
      <c r="K2" t="s">
        <v>19</v>
      </c>
      <c r="L2" t="s">
        <v>20</v>
      </c>
      <c r="M2" t="s">
        <v>17</v>
      </c>
      <c r="N2" t="s">
        <v>15</v>
      </c>
      <c r="O2" t="s">
        <v>16</v>
      </c>
      <c r="P2" t="s">
        <v>18</v>
      </c>
      <c r="Q2" t="s">
        <v>54</v>
      </c>
      <c r="R2" t="s">
        <v>19</v>
      </c>
      <c r="S2" t="s">
        <v>20</v>
      </c>
      <c r="T2" t="s">
        <v>2</v>
      </c>
      <c r="U2" t="s">
        <v>17</v>
      </c>
      <c r="V2" t="s">
        <v>15</v>
      </c>
      <c r="W2" t="s">
        <v>16</v>
      </c>
      <c r="X2" t="s">
        <v>55</v>
      </c>
      <c r="Y2" t="s">
        <v>19</v>
      </c>
      <c r="Z2" t="s">
        <v>20</v>
      </c>
      <c r="AA2" t="s">
        <v>2</v>
      </c>
      <c r="AB2" t="s">
        <v>18</v>
      </c>
      <c r="AC2" t="s">
        <v>17</v>
      </c>
      <c r="AD2" t="s">
        <v>15</v>
      </c>
      <c r="AE2" t="s">
        <v>16</v>
      </c>
      <c r="AF2" t="s">
        <v>60</v>
      </c>
      <c r="AG2" t="s">
        <v>55</v>
      </c>
      <c r="AH2" t="s">
        <v>19</v>
      </c>
      <c r="AI2" t="s">
        <v>20</v>
      </c>
      <c r="AJ2" t="s">
        <v>2</v>
      </c>
      <c r="AK2" t="s">
        <v>17</v>
      </c>
      <c r="AL2" t="s">
        <v>15</v>
      </c>
      <c r="AM2" t="s">
        <v>16</v>
      </c>
      <c r="AN2" t="s">
        <v>60</v>
      </c>
      <c r="AO2" t="s">
        <v>65</v>
      </c>
      <c r="AP2" t="s">
        <v>55</v>
      </c>
      <c r="AQ2" t="s">
        <v>19</v>
      </c>
      <c r="AR2" t="s">
        <v>20</v>
      </c>
      <c r="AS2" t="s">
        <v>2</v>
      </c>
      <c r="AT2" t="s">
        <v>17</v>
      </c>
      <c r="AU2" t="s">
        <v>15</v>
      </c>
      <c r="AV2" t="s">
        <v>16</v>
      </c>
      <c r="AW2" t="s">
        <v>60</v>
      </c>
      <c r="AX2" t="s">
        <v>65</v>
      </c>
      <c r="AY2" t="s">
        <v>55</v>
      </c>
      <c r="AZ2" t="s">
        <v>19</v>
      </c>
      <c r="BA2" t="s">
        <v>20</v>
      </c>
      <c r="BB2" t="s">
        <v>2</v>
      </c>
      <c r="BC2" t="s">
        <v>15</v>
      </c>
      <c r="BD2" t="s">
        <v>16</v>
      </c>
      <c r="BE2" t="s">
        <v>17</v>
      </c>
      <c r="BF2" t="s">
        <v>19</v>
      </c>
      <c r="BG2" t="s">
        <v>20</v>
      </c>
      <c r="BH2" t="s">
        <v>14</v>
      </c>
      <c r="BI2" t="s">
        <v>15</v>
      </c>
      <c r="BJ2" t="s">
        <v>16</v>
      </c>
      <c r="BK2" t="s">
        <v>17</v>
      </c>
      <c r="BL2" t="s">
        <v>19</v>
      </c>
      <c r="BM2" t="s">
        <v>20</v>
      </c>
      <c r="BN2" t="s">
        <v>2</v>
      </c>
      <c r="BO2" t="s">
        <v>55</v>
      </c>
      <c r="BP2" t="s">
        <v>15</v>
      </c>
      <c r="BQ2" t="s">
        <v>16</v>
      </c>
      <c r="BR2" t="s">
        <v>2</v>
      </c>
      <c r="BS2" t="s">
        <v>15</v>
      </c>
      <c r="BT2" t="s">
        <v>123</v>
      </c>
      <c r="BU2" t="s">
        <v>124</v>
      </c>
      <c r="BV2" t="s">
        <v>16</v>
      </c>
      <c r="BW2" t="s">
        <v>2</v>
      </c>
      <c r="BX2" t="s">
        <v>2</v>
      </c>
      <c r="BY2" t="s">
        <v>14</v>
      </c>
      <c r="BZ2" t="s">
        <v>15</v>
      </c>
      <c r="CA2" t="s">
        <v>16</v>
      </c>
      <c r="CB2" t="s">
        <v>124</v>
      </c>
      <c r="CC2" t="s">
        <v>19</v>
      </c>
      <c r="CD2" t="s">
        <v>2</v>
      </c>
      <c r="CE2" t="s">
        <v>14</v>
      </c>
      <c r="CF2" t="s">
        <v>123</v>
      </c>
      <c r="CG2" t="s">
        <v>15</v>
      </c>
      <c r="CH2" t="s">
        <v>16</v>
      </c>
      <c r="CI2" t="s">
        <v>124</v>
      </c>
      <c r="CJ2" t="s">
        <v>19</v>
      </c>
      <c r="CK2" t="s">
        <v>2</v>
      </c>
      <c r="CL2" t="s">
        <v>257</v>
      </c>
      <c r="CM2" t="s">
        <v>258</v>
      </c>
      <c r="CN2" t="s">
        <v>261</v>
      </c>
      <c r="CO2" t="s">
        <v>262</v>
      </c>
      <c r="CQ2">
        <v>1</v>
      </c>
      <c r="CR2">
        <v>2</v>
      </c>
      <c r="CS2">
        <v>3</v>
      </c>
      <c r="CT2">
        <v>4</v>
      </c>
      <c r="CU2">
        <v>5</v>
      </c>
      <c r="CV2">
        <v>6</v>
      </c>
      <c r="CW2">
        <v>7</v>
      </c>
      <c r="CX2">
        <v>8</v>
      </c>
      <c r="CY2">
        <v>9</v>
      </c>
      <c r="CZ2">
        <v>10</v>
      </c>
      <c r="DA2" t="s">
        <v>6</v>
      </c>
      <c r="DB2" t="s">
        <v>56</v>
      </c>
      <c r="DC2" t="s">
        <v>48</v>
      </c>
      <c r="DD2" t="s">
        <v>12</v>
      </c>
      <c r="DF2" t="s">
        <v>36</v>
      </c>
      <c r="DG2" t="s">
        <v>37</v>
      </c>
      <c r="DI2" s="4" t="s">
        <v>265</v>
      </c>
      <c r="DJ2" s="4" t="s">
        <v>261</v>
      </c>
      <c r="DK2" s="4" t="s">
        <v>36</v>
      </c>
      <c r="DL2" s="4" t="s">
        <v>37</v>
      </c>
      <c r="DM2" s="4" t="s">
        <v>3</v>
      </c>
      <c r="DN2" s="4" t="s">
        <v>239</v>
      </c>
      <c r="DO2" s="4" t="s">
        <v>259</v>
      </c>
      <c r="DP2" s="4" t="s">
        <v>260</v>
      </c>
      <c r="DR2" s="4" t="s">
        <v>265</v>
      </c>
      <c r="DS2" s="4">
        <v>1</v>
      </c>
      <c r="DT2" s="4">
        <v>2</v>
      </c>
      <c r="DU2" s="4">
        <v>3</v>
      </c>
      <c r="DV2" s="4">
        <v>4</v>
      </c>
      <c r="DW2" s="4">
        <v>5</v>
      </c>
      <c r="DX2" s="4">
        <v>6</v>
      </c>
      <c r="DY2" s="4">
        <v>7</v>
      </c>
      <c r="DZ2" s="4">
        <v>8</v>
      </c>
      <c r="EA2" s="4">
        <v>9</v>
      </c>
      <c r="EB2" s="4">
        <v>10</v>
      </c>
      <c r="EC2" s="4" t="s">
        <v>6</v>
      </c>
      <c r="ED2" s="4" t="s">
        <v>56</v>
      </c>
      <c r="EE2" s="4" t="s">
        <v>48</v>
      </c>
      <c r="EF2" s="4" t="s">
        <v>12</v>
      </c>
      <c r="EG2" s="4"/>
      <c r="EH2" s="4" t="s">
        <v>265</v>
      </c>
      <c r="EI2" s="4">
        <v>1</v>
      </c>
      <c r="EJ2" s="4">
        <v>2</v>
      </c>
      <c r="EK2" s="4">
        <v>3</v>
      </c>
      <c r="EL2" s="4">
        <v>4</v>
      </c>
      <c r="EM2" s="4">
        <v>5</v>
      </c>
      <c r="EN2" s="4">
        <v>6</v>
      </c>
      <c r="EO2" s="4">
        <v>7</v>
      </c>
      <c r="EP2" s="4">
        <v>8</v>
      </c>
      <c r="EQ2" s="4">
        <v>9</v>
      </c>
      <c r="ER2" s="4">
        <v>10</v>
      </c>
      <c r="ES2" s="4" t="s">
        <v>6</v>
      </c>
      <c r="ET2" s="4" t="s">
        <v>56</v>
      </c>
      <c r="EU2" s="4" t="s">
        <v>48</v>
      </c>
      <c r="EV2" s="4" t="s">
        <v>12</v>
      </c>
      <c r="EW2" s="4"/>
      <c r="EX2" s="4" t="s">
        <v>0</v>
      </c>
      <c r="EY2" s="4" t="s">
        <v>263</v>
      </c>
      <c r="EZ2" s="4" t="s">
        <v>127</v>
      </c>
      <c r="FA2" s="4" t="s">
        <v>262</v>
      </c>
      <c r="FB2" s="4" t="s">
        <v>239</v>
      </c>
      <c r="FC2" s="4" t="s">
        <v>264</v>
      </c>
    </row>
    <row r="3" spans="1:159" x14ac:dyDescent="0.25">
      <c r="A3">
        <v>21</v>
      </c>
      <c r="B3" t="s">
        <v>31</v>
      </c>
      <c r="C3" t="s">
        <v>37</v>
      </c>
      <c r="D3" t="s">
        <v>23</v>
      </c>
      <c r="BY3">
        <v>7</v>
      </c>
      <c r="BZ3">
        <v>11</v>
      </c>
      <c r="CA3">
        <v>7</v>
      </c>
      <c r="CB3">
        <v>7</v>
      </c>
      <c r="CC3">
        <v>10</v>
      </c>
      <c r="CD3">
        <v>11</v>
      </c>
      <c r="CE3">
        <v>4</v>
      </c>
      <c r="CF3">
        <v>5</v>
      </c>
      <c r="CG3">
        <v>6</v>
      </c>
      <c r="CH3" t="s">
        <v>6</v>
      </c>
      <c r="CI3">
        <v>9</v>
      </c>
      <c r="CJ3">
        <v>12</v>
      </c>
      <c r="CK3">
        <v>11</v>
      </c>
      <c r="CL3" s="3">
        <f>AVERAGE(E3:CK3)</f>
        <v>8.3333333333333339</v>
      </c>
      <c r="CM3" s="3">
        <f>_xlfn.STDEV.S(E3:CK3)</f>
        <v>2.6742316936860853</v>
      </c>
      <c r="CN3" s="6">
        <f>COUNT(E3:CK3)</f>
        <v>12</v>
      </c>
      <c r="CO3" s="3">
        <f>CQ3/CN3</f>
        <v>0</v>
      </c>
      <c r="CQ3">
        <f>COUNTIF(E3:CK3,$CQ$2)</f>
        <v>0</v>
      </c>
      <c r="CR3">
        <f>COUNTIF(E3:CK3,$CR$2)</f>
        <v>0</v>
      </c>
      <c r="CS3">
        <f>COUNTIF(E3:CK3,$CS$2)</f>
        <v>0</v>
      </c>
      <c r="CT3">
        <f>COUNTIF(E3:CK3,$CT$2)</f>
        <v>1</v>
      </c>
      <c r="CU3">
        <f>COUNTIF(E3:CK3,$CU$2)</f>
        <v>1</v>
      </c>
      <c r="CV3">
        <f>COUNTIF(E3:CK3,$CV$2)</f>
        <v>1</v>
      </c>
      <c r="CW3">
        <f>COUNTIF(E3:CK3,$CW$2)</f>
        <v>3</v>
      </c>
      <c r="CX3">
        <f>COUNTIF(E3:CK3,$CX$2)</f>
        <v>0</v>
      </c>
      <c r="CY3">
        <f>COUNTIF(E3:CK3,$CY$2)</f>
        <v>1</v>
      </c>
      <c r="CZ3">
        <f>COUNTIF(E3:CK3,$CZ$2)</f>
        <v>1</v>
      </c>
      <c r="DA3">
        <f>COUNTIF(E3:CK3,$DA$2)</f>
        <v>1</v>
      </c>
      <c r="DB3">
        <f>COUNTIF(E3:CK3,$DB$2)</f>
        <v>0</v>
      </c>
      <c r="DC3">
        <f>COUNTIF(E3:CK3,$DC$2)</f>
        <v>0</v>
      </c>
      <c r="DD3">
        <f>COUNTIF(E3:CK3,$DD$2)</f>
        <v>0</v>
      </c>
      <c r="DF3" t="str">
        <f>IF(C3=$DF$2,COUNTIF(E3:CK3,1),"" )</f>
        <v/>
      </c>
      <c r="DG3">
        <f>IF(C3=$DG$2,COUNTIF(E3:CK3,1),"" )</f>
        <v>0</v>
      </c>
      <c r="DI3" s="7" t="s">
        <v>32</v>
      </c>
      <c r="DJ3">
        <f>SUMIF($B$3:$B$60,DI3,$CN$3:$CN$60)</f>
        <v>250</v>
      </c>
      <c r="DK3">
        <f>SUMIF($B$3:$B$60,DI3,$DF$3:$DF$60)</f>
        <v>19</v>
      </c>
      <c r="DL3">
        <f t="shared" ref="DL3:DL9" si="0">SUMIF($B$3:$B$60,DI3,$DG$3:$DG$60)</f>
        <v>33</v>
      </c>
      <c r="DM3">
        <f t="shared" ref="DM3:DM9" si="1">SUM(DK3:DL3)</f>
        <v>52</v>
      </c>
      <c r="DN3">
        <f>SUM(DS3:DU3)</f>
        <v>124</v>
      </c>
      <c r="DO3" s="3">
        <f>SUMIF($B$3:$B$60,DI3,$CL$3:$CL$60)/COUNTIF($B$3:$B$60,DI3)</f>
        <v>4.411118934767889</v>
      </c>
      <c r="DP3" s="3">
        <f>SUMIF($B$3:$B$60,DI3,$CM$3:$CM$60)/COUNTIF($B$3:$B$60,DI3)</f>
        <v>2.6534556103106683</v>
      </c>
      <c r="DR3" s="7" t="str">
        <f>DI3</f>
        <v>Aston Martin</v>
      </c>
      <c r="DS3">
        <f>SUMIF($B$3:$B$60,DR3,$CQ$3:$CQ$60)</f>
        <v>52</v>
      </c>
      <c r="DT3">
        <f>SUMIF($B$3:$B$60,DR3,$CR$3:$CR$60)</f>
        <v>38</v>
      </c>
      <c r="DU3">
        <f>SUMIF($B$3:$B$60,DR3,$CS$3:$CS$60)</f>
        <v>34</v>
      </c>
      <c r="DV3">
        <f>SUMIF($B$3:$B$60,DR3,$CT$3:$CT$60)</f>
        <v>22</v>
      </c>
      <c r="DW3">
        <f>SUMIF($B$3:$B$60,DR3,$CU$3:$CU$60)</f>
        <v>30</v>
      </c>
      <c r="DX3">
        <f>SUMIF($B$3:$B$60,DR3,$CV$3:$CV$60)</f>
        <v>25</v>
      </c>
      <c r="DY3">
        <f>SUMIF($B$3:$B$60,DR3,$CW$3:$CW$60)</f>
        <v>22</v>
      </c>
      <c r="DZ3">
        <f>SUMIF($B$3:$B$60,DR3,$CX$3:$CX$60)</f>
        <v>7</v>
      </c>
      <c r="EA3">
        <f>SUMIF($B$3:$B$60,DR3,$CY$3:$CY$60)</f>
        <v>5</v>
      </c>
      <c r="EB3">
        <f>SUMIF($B$3:$B$60,DR3,$CZ$3:$CZ$60)</f>
        <v>6</v>
      </c>
      <c r="EC3">
        <f>SUMIF($B$3:$B$60,DR3,$DA$3:$DA$60)</f>
        <v>32</v>
      </c>
      <c r="ED3">
        <f>SUMIF($B$3:$B$60,DR3,$DB$3:$DB$60)</f>
        <v>2</v>
      </c>
      <c r="EE3">
        <f>SUMIF($B$3:$B$60,DR3,$DC$3:$DC$60)</f>
        <v>1</v>
      </c>
      <c r="EF3">
        <f>SUMIF($B$3:$B$60,DR3,$DD$3:$DD$60)</f>
        <v>0</v>
      </c>
      <c r="EH3" s="7" t="str">
        <f>DI3</f>
        <v>Aston Martin</v>
      </c>
      <c r="EI3" s="3">
        <f>DS3/$DJ$3</f>
        <v>0.20799999999999999</v>
      </c>
      <c r="EJ3" s="3">
        <f t="shared" ref="EJ3:EV3" si="2">DT3/$DJ$3</f>
        <v>0.152</v>
      </c>
      <c r="EK3" s="3">
        <f t="shared" si="2"/>
        <v>0.13600000000000001</v>
      </c>
      <c r="EL3" s="3">
        <f t="shared" si="2"/>
        <v>8.7999999999999995E-2</v>
      </c>
      <c r="EM3" s="3">
        <f t="shared" si="2"/>
        <v>0.12</v>
      </c>
      <c r="EN3" s="3">
        <f t="shared" si="2"/>
        <v>0.1</v>
      </c>
      <c r="EO3" s="3">
        <f t="shared" si="2"/>
        <v>8.7999999999999995E-2</v>
      </c>
      <c r="EP3" s="3">
        <f t="shared" si="2"/>
        <v>2.8000000000000001E-2</v>
      </c>
      <c r="EQ3" s="3">
        <f t="shared" si="2"/>
        <v>0.02</v>
      </c>
      <c r="ER3" s="3">
        <f t="shared" si="2"/>
        <v>2.4E-2</v>
      </c>
      <c r="ES3" s="3">
        <f t="shared" si="2"/>
        <v>0.128</v>
      </c>
      <c r="ET3" s="3">
        <f t="shared" si="2"/>
        <v>8.0000000000000002E-3</v>
      </c>
      <c r="EU3" s="3">
        <f t="shared" si="2"/>
        <v>4.0000000000000001E-3</v>
      </c>
      <c r="EV3" s="3">
        <f t="shared" si="2"/>
        <v>0</v>
      </c>
      <c r="EX3" s="8" t="str" cm="1">
        <f t="array" ref="EX3:EX32">_xlfn._xlws.SORT(_xlfn.UNIQUE(D3:D60))</f>
        <v>8 Star Motorsports</v>
      </c>
      <c r="EY3" s="6">
        <f t="shared" ref="EY3:EY32" si="3">SUMIF($D$3:$D$60,EX3,$CN$3:$CN$60)</f>
        <v>13</v>
      </c>
      <c r="EZ3">
        <f t="shared" ref="EZ3:EZ32" si="4">SUMIF($D$3:$D$60,EX3,$CQ$3:$CQ$60)</f>
        <v>2</v>
      </c>
      <c r="FA3" s="3">
        <f>EZ3/EY3</f>
        <v>0.15384615384615385</v>
      </c>
      <c r="FB3">
        <f t="shared" ref="FB3:FB32" si="5">SUMIF($D$3:$D$60,EX3,$CR$3:$CR$60)+SUMIF($D$3:$D$60,EX3,$CS$3:$CS$60)+EZ3</f>
        <v>6</v>
      </c>
      <c r="FC3">
        <f>COUNTIF($D$3:$D$60,EX3)</f>
        <v>2</v>
      </c>
    </row>
    <row r="4" spans="1:159" x14ac:dyDescent="0.25">
      <c r="A4">
        <v>25</v>
      </c>
      <c r="B4" t="s">
        <v>32</v>
      </c>
      <c r="C4" t="s">
        <v>37</v>
      </c>
      <c r="D4" t="s">
        <v>118</v>
      </c>
      <c r="CE4">
        <v>9</v>
      </c>
      <c r="CF4">
        <v>8</v>
      </c>
      <c r="CG4">
        <v>3</v>
      </c>
      <c r="CH4">
        <v>2</v>
      </c>
      <c r="CI4">
        <v>7</v>
      </c>
      <c r="CJ4">
        <v>13</v>
      </c>
      <c r="CK4" t="s">
        <v>6</v>
      </c>
      <c r="CL4" s="3">
        <f t="shared" ref="CL4:CL60" si="6">AVERAGE(E4:CK4)</f>
        <v>7</v>
      </c>
      <c r="CM4" s="3">
        <f t="shared" ref="CM4:CM60" si="7">_xlfn.STDEV.S(E4:CK4)</f>
        <v>4.0496913462633168</v>
      </c>
      <c r="CN4" s="6">
        <f t="shared" ref="CN4:CN60" si="8">COUNT(E4:CK4)</f>
        <v>6</v>
      </c>
      <c r="CO4" s="3">
        <f t="shared" ref="CO4:CO60" si="9">CQ4/CN4</f>
        <v>0</v>
      </c>
      <c r="CQ4">
        <f t="shared" ref="CQ4:CQ60" si="10">COUNTIF(E4:CK4,$CQ$2)</f>
        <v>0</v>
      </c>
      <c r="CR4">
        <f t="shared" ref="CR4:CR60" si="11">COUNTIF(E4:CK4,$CR$2)</f>
        <v>1</v>
      </c>
      <c r="CS4">
        <f t="shared" ref="CS4:CS60" si="12">COUNTIF(E4:CK4,$CS$2)</f>
        <v>1</v>
      </c>
      <c r="CT4">
        <f t="shared" ref="CT4:CT60" si="13">COUNTIF(E4:CK4,$CT$2)</f>
        <v>0</v>
      </c>
      <c r="CU4">
        <f t="shared" ref="CU4:CU60" si="14">COUNTIF(E4:CK4,$CU$2)</f>
        <v>0</v>
      </c>
      <c r="CV4">
        <f t="shared" ref="CV4:CV60" si="15">COUNTIF(E4:CK4,$CV$2)</f>
        <v>0</v>
      </c>
      <c r="CW4">
        <f t="shared" ref="CW4:CW60" si="16">COUNTIF(E4:CK4,$CW$2)</f>
        <v>1</v>
      </c>
      <c r="CX4">
        <f t="shared" ref="CX4:CX60" si="17">COUNTIF(E4:CK4,$CX$2)</f>
        <v>1</v>
      </c>
      <c r="CY4">
        <f t="shared" ref="CY4:CY60" si="18">COUNTIF(E4:CK4,$CY$2)</f>
        <v>1</v>
      </c>
      <c r="CZ4">
        <f t="shared" ref="CZ4:CZ60" si="19">COUNTIF(E4:CK4,$CZ$2)</f>
        <v>0</v>
      </c>
      <c r="DA4">
        <f t="shared" ref="DA4:DA60" si="20">COUNTIF(E4:CK4,$DA$2)</f>
        <v>1</v>
      </c>
      <c r="DB4">
        <f t="shared" ref="DB4:DB60" si="21">COUNTIF(E4:CK4,$DB$2)</f>
        <v>0</v>
      </c>
      <c r="DC4">
        <f t="shared" ref="DC4:DC60" si="22">COUNTIF(E4:CK4,$DC$2)</f>
        <v>0</v>
      </c>
      <c r="DD4">
        <f t="shared" ref="DD4:DD60" si="23">COUNTIF(E4:CK4,$DD$2)</f>
        <v>0</v>
      </c>
      <c r="DF4" t="str">
        <f t="shared" ref="DF4:DF28" si="24">IF(C4=$DF$2,COUNTIF(E4:CK4,1),"" )</f>
        <v/>
      </c>
      <c r="DG4">
        <f t="shared" ref="DG4:DG28" si="25">IF(C4=$DG$2,COUNTIF(E4:CK4,1),"" )</f>
        <v>0</v>
      </c>
      <c r="DI4" s="7" t="s">
        <v>88</v>
      </c>
      <c r="DJ4">
        <f t="shared" ref="DJ4:DJ9" si="26">SUMIF($B$3:$B$60,DI4,$CN$3:$CN$60)</f>
        <v>14</v>
      </c>
      <c r="DK4">
        <f t="shared" ref="DK4:DK9" si="27">SUMIF($B$3:$B$60,DI4,$DF$3:$DF$60)</f>
        <v>0</v>
      </c>
      <c r="DL4">
        <f t="shared" si="0"/>
        <v>0</v>
      </c>
      <c r="DM4">
        <f t="shared" si="1"/>
        <v>0</v>
      </c>
      <c r="DN4">
        <f t="shared" ref="DN4:DN8" si="28">SUM(DS4:DU4)</f>
        <v>2</v>
      </c>
      <c r="DO4" s="3">
        <f>SUMIF($B$3:$B$60,DI4,$CL$3:$CL$60)/COUNTIF($B$3:$B$60,DI4)</f>
        <v>6.7708333333333339</v>
      </c>
      <c r="DP4" s="3">
        <f>SUMIF($B$3:$B$60,DI4,$CM$3:$CM$60)/COUNTIF($B$3:$B$60,DI4)</f>
        <v>3.226319624985059</v>
      </c>
      <c r="DR4" s="7" t="str">
        <f t="shared" ref="DR4:DR9" si="29">DI4</f>
        <v>BMW</v>
      </c>
      <c r="DS4">
        <f t="shared" ref="DS4:DS9" si="30">SUMIF($B$3:$B$60,DR4,$CQ$3:$CQ$60)</f>
        <v>0</v>
      </c>
      <c r="DT4">
        <f t="shared" ref="DT4:DT8" si="31">SUMIF($B$3:$B$60,DR4,$CR$3:$CR$60)</f>
        <v>2</v>
      </c>
      <c r="DU4">
        <f t="shared" ref="DU4:DU8" si="32">SUMIF($B$3:$B$60,DR4,$CS$3:$CS$60)</f>
        <v>0</v>
      </c>
      <c r="DV4">
        <f t="shared" ref="DV4:DV8" si="33">SUMIF($B$3:$B$60,DR4,$CT$3:$CT$60)</f>
        <v>1</v>
      </c>
      <c r="DW4">
        <f t="shared" ref="DW4:DW8" si="34">SUMIF($B$3:$B$60,DR4,$CU$3:$CU$60)</f>
        <v>2</v>
      </c>
      <c r="DX4">
        <f t="shared" ref="DX4:DX8" si="35">SUMIF($B$3:$B$60,DR4,$CV$3:$CV$60)</f>
        <v>1</v>
      </c>
      <c r="DY4">
        <f t="shared" ref="DY4:DY8" si="36">SUMIF($B$3:$B$60,DR4,$CW$3:$CW$60)</f>
        <v>2</v>
      </c>
      <c r="DZ4">
        <f t="shared" ref="DZ4:DZ8" si="37">SUMIF($B$3:$B$60,DR4,$CX$3:$CX$60)</f>
        <v>2</v>
      </c>
      <c r="EA4">
        <f t="shared" ref="EA4:EA8" si="38">SUMIF($B$3:$B$60,DR4,$CY$3:$CY$60)</f>
        <v>2</v>
      </c>
      <c r="EB4">
        <f t="shared" ref="EB4:EB8" si="39">SUMIF($B$3:$B$60,DR4,$CZ$3:$CZ$60)</f>
        <v>1</v>
      </c>
      <c r="EC4">
        <f t="shared" ref="EC4:EC8" si="40">SUMIF($B$3:$B$60,DR4,$DA$3:$DA$60)</f>
        <v>2</v>
      </c>
      <c r="ED4">
        <f t="shared" ref="ED4:ED8" si="41">SUMIF($B$3:$B$60,DR4,$DB$3:$DB$60)</f>
        <v>0</v>
      </c>
      <c r="EE4">
        <f t="shared" ref="EE4:EE8" si="42">SUMIF($B$3:$B$60,DR4,$DC$3:$DC$60)</f>
        <v>0</v>
      </c>
      <c r="EF4">
        <f t="shared" ref="EF4:EF8" si="43">SUMIF($B$3:$B$60,DR4,$DD$3:$DD$60)</f>
        <v>0</v>
      </c>
      <c r="EH4" s="7" t="str">
        <f t="shared" ref="EH4:EH9" si="44">DI4</f>
        <v>BMW</v>
      </c>
      <c r="EI4" s="3">
        <f>DS4/$DJ$4</f>
        <v>0</v>
      </c>
      <c r="EJ4" s="3">
        <f t="shared" ref="EJ4:EV4" si="45">DT4/$DJ$4</f>
        <v>0.14285714285714285</v>
      </c>
      <c r="EK4" s="3">
        <f t="shared" si="45"/>
        <v>0</v>
      </c>
      <c r="EL4" s="3">
        <f t="shared" si="45"/>
        <v>7.1428571428571425E-2</v>
      </c>
      <c r="EM4" s="3">
        <f t="shared" si="45"/>
        <v>0.14285714285714285</v>
      </c>
      <c r="EN4" s="3">
        <f t="shared" si="45"/>
        <v>7.1428571428571425E-2</v>
      </c>
      <c r="EO4" s="3">
        <f t="shared" si="45"/>
        <v>0.14285714285714285</v>
      </c>
      <c r="EP4" s="3">
        <f t="shared" si="45"/>
        <v>0.14285714285714285</v>
      </c>
      <c r="EQ4" s="3">
        <f t="shared" si="45"/>
        <v>0.14285714285714285</v>
      </c>
      <c r="ER4" s="3">
        <f t="shared" si="45"/>
        <v>7.1428571428571425E-2</v>
      </c>
      <c r="ES4" s="3">
        <f t="shared" si="45"/>
        <v>0.14285714285714285</v>
      </c>
      <c r="ET4" s="3">
        <f t="shared" si="45"/>
        <v>0</v>
      </c>
      <c r="EU4" s="3">
        <f t="shared" si="45"/>
        <v>0</v>
      </c>
      <c r="EV4" s="3">
        <f t="shared" si="45"/>
        <v>0</v>
      </c>
      <c r="EX4" s="7" t="str">
        <v>AF Corse</v>
      </c>
      <c r="EY4" s="6">
        <f t="shared" si="3"/>
        <v>238</v>
      </c>
      <c r="EZ4">
        <f t="shared" si="4"/>
        <v>45</v>
      </c>
      <c r="FA4" s="3">
        <f t="shared" ref="FA4:FA32" si="46">EZ4/EY4</f>
        <v>0.18907563025210083</v>
      </c>
      <c r="FB4">
        <f t="shared" si="5"/>
        <v>125</v>
      </c>
      <c r="FC4">
        <f t="shared" ref="FC4:FC32" si="47">COUNTIF($D$3:$D$60,EX4)</f>
        <v>8</v>
      </c>
    </row>
    <row r="5" spans="1:159" x14ac:dyDescent="0.25">
      <c r="A5">
        <v>33</v>
      </c>
      <c r="B5" t="s">
        <v>32</v>
      </c>
      <c r="C5" t="s">
        <v>37</v>
      </c>
      <c r="D5" t="s">
        <v>93</v>
      </c>
      <c r="BS5">
        <v>2</v>
      </c>
      <c r="BT5">
        <v>7</v>
      </c>
      <c r="BU5">
        <v>12</v>
      </c>
      <c r="BV5">
        <v>2</v>
      </c>
      <c r="BW5">
        <v>1</v>
      </c>
      <c r="BX5" t="s">
        <v>6</v>
      </c>
      <c r="BY5">
        <v>2</v>
      </c>
      <c r="BZ5">
        <v>2</v>
      </c>
      <c r="CA5">
        <v>1</v>
      </c>
      <c r="CB5" t="s">
        <v>6</v>
      </c>
      <c r="CC5">
        <v>1</v>
      </c>
      <c r="CD5">
        <v>4</v>
      </c>
      <c r="CL5" s="3">
        <f t="shared" si="6"/>
        <v>3.4</v>
      </c>
      <c r="CM5" s="3">
        <f t="shared" si="7"/>
        <v>3.5339622081862858</v>
      </c>
      <c r="CN5" s="6">
        <f t="shared" si="8"/>
        <v>10</v>
      </c>
      <c r="CO5" s="3">
        <f t="shared" si="9"/>
        <v>0.3</v>
      </c>
      <c r="CQ5">
        <f t="shared" si="10"/>
        <v>3</v>
      </c>
      <c r="CR5">
        <f t="shared" si="11"/>
        <v>4</v>
      </c>
      <c r="CS5">
        <f t="shared" si="12"/>
        <v>0</v>
      </c>
      <c r="CT5">
        <f t="shared" si="13"/>
        <v>1</v>
      </c>
      <c r="CU5">
        <f t="shared" si="14"/>
        <v>0</v>
      </c>
      <c r="CV5">
        <f t="shared" si="15"/>
        <v>0</v>
      </c>
      <c r="CW5">
        <f t="shared" si="16"/>
        <v>1</v>
      </c>
      <c r="CX5">
        <f t="shared" si="17"/>
        <v>0</v>
      </c>
      <c r="CY5">
        <f t="shared" si="18"/>
        <v>0</v>
      </c>
      <c r="CZ5">
        <f t="shared" si="19"/>
        <v>0</v>
      </c>
      <c r="DA5">
        <f t="shared" si="20"/>
        <v>2</v>
      </c>
      <c r="DB5">
        <f t="shared" si="21"/>
        <v>0</v>
      </c>
      <c r="DC5">
        <f t="shared" si="22"/>
        <v>0</v>
      </c>
      <c r="DD5">
        <f t="shared" si="23"/>
        <v>0</v>
      </c>
      <c r="DF5" t="str">
        <f t="shared" si="24"/>
        <v/>
      </c>
      <c r="DG5">
        <f>IF(C5=$DG$2,COUNTIF(E5:CK5,1),"" )</f>
        <v>3</v>
      </c>
      <c r="DI5" s="7" t="s">
        <v>34</v>
      </c>
      <c r="DJ5">
        <f t="shared" si="26"/>
        <v>42</v>
      </c>
      <c r="DK5">
        <f t="shared" si="27"/>
        <v>1</v>
      </c>
      <c r="DL5">
        <f t="shared" si="0"/>
        <v>6</v>
      </c>
      <c r="DM5">
        <f t="shared" si="1"/>
        <v>7</v>
      </c>
      <c r="DN5">
        <f t="shared" si="28"/>
        <v>21</v>
      </c>
      <c r="DO5" s="3">
        <f>SUMIF($B$3:$B$60,DI5,$CL$3:$CL$60)/COUNTIF($B$3:$B$60,DI5)</f>
        <v>3.1238095238095234</v>
      </c>
      <c r="DP5" s="3">
        <f>SUMIF($B$3:$B$60,DI5,$CM$3:$CM$60)/COUNTIF($B$3:$B$60,DI5)</f>
        <v>1.9207635131560812</v>
      </c>
      <c r="DR5" s="7" t="str">
        <f t="shared" si="29"/>
        <v>Corvette</v>
      </c>
      <c r="DS5">
        <f t="shared" si="30"/>
        <v>7</v>
      </c>
      <c r="DT5">
        <f t="shared" si="31"/>
        <v>8</v>
      </c>
      <c r="DU5">
        <f t="shared" si="32"/>
        <v>6</v>
      </c>
      <c r="DV5">
        <f t="shared" si="33"/>
        <v>7</v>
      </c>
      <c r="DW5">
        <f t="shared" si="34"/>
        <v>6</v>
      </c>
      <c r="DX5">
        <f t="shared" si="35"/>
        <v>4</v>
      </c>
      <c r="DY5">
        <f t="shared" si="36"/>
        <v>3</v>
      </c>
      <c r="DZ5">
        <f t="shared" si="37"/>
        <v>1</v>
      </c>
      <c r="EA5">
        <f t="shared" si="38"/>
        <v>0</v>
      </c>
      <c r="EB5">
        <f t="shared" si="39"/>
        <v>0</v>
      </c>
      <c r="EC5">
        <f t="shared" si="40"/>
        <v>4</v>
      </c>
      <c r="ED5">
        <f t="shared" si="41"/>
        <v>0</v>
      </c>
      <c r="EE5">
        <f t="shared" si="42"/>
        <v>0</v>
      </c>
      <c r="EF5">
        <f t="shared" si="43"/>
        <v>0</v>
      </c>
      <c r="EH5" s="7" t="str">
        <f t="shared" si="44"/>
        <v>Corvette</v>
      </c>
      <c r="EI5" s="3">
        <f>DS5/$DJ$5</f>
        <v>0.16666666666666666</v>
      </c>
      <c r="EJ5" s="3">
        <f t="shared" ref="EJ5:EV5" si="48">DT5/$DJ$5</f>
        <v>0.19047619047619047</v>
      </c>
      <c r="EK5" s="3">
        <f t="shared" si="48"/>
        <v>0.14285714285714285</v>
      </c>
      <c r="EL5" s="3">
        <f t="shared" si="48"/>
        <v>0.16666666666666666</v>
      </c>
      <c r="EM5" s="3">
        <f t="shared" si="48"/>
        <v>0.14285714285714285</v>
      </c>
      <c r="EN5" s="3">
        <f t="shared" si="48"/>
        <v>9.5238095238095233E-2</v>
      </c>
      <c r="EO5" s="3">
        <f t="shared" si="48"/>
        <v>7.1428571428571425E-2</v>
      </c>
      <c r="EP5" s="3">
        <f t="shared" si="48"/>
        <v>2.3809523809523808E-2</v>
      </c>
      <c r="EQ5" s="3">
        <f t="shared" si="48"/>
        <v>0</v>
      </c>
      <c r="ER5" s="3">
        <f t="shared" si="48"/>
        <v>0</v>
      </c>
      <c r="ES5" s="3">
        <f t="shared" si="48"/>
        <v>9.5238095238095233E-2</v>
      </c>
      <c r="ET5" s="3">
        <f t="shared" si="48"/>
        <v>0</v>
      </c>
      <c r="EU5" s="3">
        <f t="shared" si="48"/>
        <v>0</v>
      </c>
      <c r="EV5" s="3">
        <f t="shared" si="48"/>
        <v>0</v>
      </c>
      <c r="EX5" s="7" t="str">
        <v>Aston Martin Racing</v>
      </c>
      <c r="EY5" s="6">
        <f t="shared" si="3"/>
        <v>206</v>
      </c>
      <c r="EZ5">
        <f t="shared" si="4"/>
        <v>45</v>
      </c>
      <c r="FA5" s="3">
        <f t="shared" si="46"/>
        <v>0.21844660194174756</v>
      </c>
      <c r="FB5">
        <f t="shared" si="5"/>
        <v>103</v>
      </c>
      <c r="FC5">
        <f t="shared" si="47"/>
        <v>6</v>
      </c>
    </row>
    <row r="6" spans="1:159" x14ac:dyDescent="0.25">
      <c r="A6">
        <v>33</v>
      </c>
      <c r="B6" t="s">
        <v>34</v>
      </c>
      <c r="C6" t="s">
        <v>37</v>
      </c>
      <c r="D6" t="s">
        <v>107</v>
      </c>
      <c r="CE6">
        <v>1</v>
      </c>
      <c r="CF6">
        <v>1</v>
      </c>
      <c r="CG6">
        <v>2</v>
      </c>
      <c r="CH6">
        <v>1</v>
      </c>
      <c r="CI6">
        <v>4</v>
      </c>
      <c r="CJ6">
        <v>2</v>
      </c>
      <c r="CK6">
        <v>7</v>
      </c>
      <c r="CL6" s="3">
        <f t="shared" si="6"/>
        <v>2.5714285714285716</v>
      </c>
      <c r="CM6" s="3">
        <f t="shared" si="7"/>
        <v>2.2253945610567474</v>
      </c>
      <c r="CN6" s="6">
        <f t="shared" si="8"/>
        <v>7</v>
      </c>
      <c r="CO6" s="3">
        <f t="shared" si="9"/>
        <v>0.42857142857142855</v>
      </c>
      <c r="CQ6">
        <f t="shared" si="10"/>
        <v>3</v>
      </c>
      <c r="CR6">
        <f t="shared" si="11"/>
        <v>2</v>
      </c>
      <c r="CS6">
        <f t="shared" si="12"/>
        <v>0</v>
      </c>
      <c r="CT6">
        <f t="shared" si="13"/>
        <v>1</v>
      </c>
      <c r="CU6">
        <f t="shared" si="14"/>
        <v>0</v>
      </c>
      <c r="CV6">
        <f t="shared" si="15"/>
        <v>0</v>
      </c>
      <c r="CW6">
        <f t="shared" si="16"/>
        <v>1</v>
      </c>
      <c r="CX6">
        <f t="shared" si="17"/>
        <v>0</v>
      </c>
      <c r="CY6">
        <f t="shared" si="18"/>
        <v>0</v>
      </c>
      <c r="CZ6">
        <f t="shared" si="19"/>
        <v>0</v>
      </c>
      <c r="DA6">
        <f t="shared" si="20"/>
        <v>0</v>
      </c>
      <c r="DB6">
        <f t="shared" si="21"/>
        <v>0</v>
      </c>
      <c r="DC6">
        <f t="shared" si="22"/>
        <v>0</v>
      </c>
      <c r="DD6">
        <f t="shared" si="23"/>
        <v>0</v>
      </c>
      <c r="DF6" t="str">
        <f t="shared" si="24"/>
        <v/>
      </c>
      <c r="DG6">
        <f t="shared" si="25"/>
        <v>3</v>
      </c>
      <c r="DI6" s="7" t="s">
        <v>293</v>
      </c>
      <c r="DJ6">
        <f t="shared" si="26"/>
        <v>0</v>
      </c>
      <c r="DK6">
        <f t="shared" si="27"/>
        <v>0</v>
      </c>
      <c r="DL6">
        <f t="shared" si="0"/>
        <v>0</v>
      </c>
      <c r="DM6">
        <f t="shared" si="1"/>
        <v>0</v>
      </c>
      <c r="DN6">
        <f t="shared" si="28"/>
        <v>0</v>
      </c>
      <c r="DO6" s="3"/>
      <c r="DP6" s="3"/>
      <c r="DR6" s="7" t="str">
        <f t="shared" si="29"/>
        <v>Dodge</v>
      </c>
      <c r="DS6">
        <f t="shared" si="30"/>
        <v>0</v>
      </c>
      <c r="DT6">
        <f t="shared" si="31"/>
        <v>0</v>
      </c>
      <c r="DU6">
        <f t="shared" si="32"/>
        <v>0</v>
      </c>
      <c r="DV6">
        <f t="shared" si="33"/>
        <v>0</v>
      </c>
      <c r="DW6">
        <f t="shared" si="34"/>
        <v>0</v>
      </c>
      <c r="DX6">
        <f t="shared" si="35"/>
        <v>0</v>
      </c>
      <c r="DY6">
        <f t="shared" si="36"/>
        <v>0</v>
      </c>
      <c r="DZ6">
        <f t="shared" si="37"/>
        <v>0</v>
      </c>
      <c r="EA6">
        <f t="shared" si="38"/>
        <v>0</v>
      </c>
      <c r="EB6">
        <f t="shared" si="39"/>
        <v>0</v>
      </c>
      <c r="EC6">
        <f t="shared" si="40"/>
        <v>0</v>
      </c>
      <c r="ED6">
        <f t="shared" si="41"/>
        <v>0</v>
      </c>
      <c r="EE6">
        <f t="shared" si="42"/>
        <v>0</v>
      </c>
      <c r="EF6">
        <f t="shared" si="43"/>
        <v>0</v>
      </c>
      <c r="EH6" s="7" t="str">
        <f t="shared" si="44"/>
        <v>Dodge</v>
      </c>
      <c r="EI6" s="3"/>
      <c r="EJ6" s="3"/>
      <c r="EK6" s="3"/>
      <c r="EL6" s="3"/>
      <c r="EM6" s="3"/>
      <c r="EN6" s="3"/>
      <c r="EO6" s="3"/>
      <c r="EP6" s="3"/>
      <c r="EQ6" s="3"/>
      <c r="ER6" s="3"/>
      <c r="ES6" s="3"/>
      <c r="ET6" s="3"/>
      <c r="EU6" s="3"/>
      <c r="EV6" s="3"/>
      <c r="EX6" s="7" t="str">
        <v>BMW Team MTEK</v>
      </c>
      <c r="EY6" s="6">
        <f t="shared" si="3"/>
        <v>14</v>
      </c>
      <c r="EZ6">
        <f t="shared" si="4"/>
        <v>0</v>
      </c>
      <c r="FA6" s="3">
        <f t="shared" si="46"/>
        <v>0</v>
      </c>
      <c r="FB6">
        <f t="shared" si="5"/>
        <v>2</v>
      </c>
      <c r="FC6">
        <f t="shared" si="47"/>
        <v>2</v>
      </c>
    </row>
    <row r="7" spans="1:159" x14ac:dyDescent="0.25">
      <c r="A7">
        <v>46</v>
      </c>
      <c r="B7" t="s">
        <v>33</v>
      </c>
      <c r="C7" t="s">
        <v>37</v>
      </c>
      <c r="D7" t="s">
        <v>92</v>
      </c>
      <c r="BS7" t="s">
        <v>48</v>
      </c>
      <c r="BU7">
        <v>11</v>
      </c>
      <c r="BV7" t="s">
        <v>6</v>
      </c>
      <c r="BY7" t="s">
        <v>6</v>
      </c>
      <c r="BZ7">
        <v>5</v>
      </c>
      <c r="CA7" t="s">
        <v>6</v>
      </c>
      <c r="CB7">
        <v>3</v>
      </c>
      <c r="CC7">
        <v>6</v>
      </c>
      <c r="CD7">
        <v>1</v>
      </c>
      <c r="CL7" s="3">
        <f t="shared" si="6"/>
        <v>5.2</v>
      </c>
      <c r="CM7" s="3">
        <f t="shared" si="7"/>
        <v>3.7682887362833548</v>
      </c>
      <c r="CN7" s="6">
        <f t="shared" si="8"/>
        <v>5</v>
      </c>
      <c r="CO7" s="3">
        <f t="shared" si="9"/>
        <v>0.2</v>
      </c>
      <c r="CQ7">
        <f t="shared" si="10"/>
        <v>1</v>
      </c>
      <c r="CR7">
        <f t="shared" si="11"/>
        <v>0</v>
      </c>
      <c r="CS7">
        <f t="shared" si="12"/>
        <v>1</v>
      </c>
      <c r="CT7">
        <f t="shared" si="13"/>
        <v>0</v>
      </c>
      <c r="CU7">
        <f t="shared" si="14"/>
        <v>1</v>
      </c>
      <c r="CV7">
        <f t="shared" si="15"/>
        <v>1</v>
      </c>
      <c r="CW7">
        <f t="shared" si="16"/>
        <v>0</v>
      </c>
      <c r="CX7">
        <f t="shared" si="17"/>
        <v>0</v>
      </c>
      <c r="CY7">
        <f t="shared" si="18"/>
        <v>0</v>
      </c>
      <c r="CZ7">
        <f t="shared" si="19"/>
        <v>0</v>
      </c>
      <c r="DA7">
        <f t="shared" si="20"/>
        <v>3</v>
      </c>
      <c r="DB7">
        <f t="shared" si="21"/>
        <v>0</v>
      </c>
      <c r="DC7">
        <f t="shared" si="22"/>
        <v>1</v>
      </c>
      <c r="DD7">
        <f t="shared" si="23"/>
        <v>0</v>
      </c>
      <c r="DF7" t="str">
        <f t="shared" si="24"/>
        <v/>
      </c>
      <c r="DG7">
        <f t="shared" si="25"/>
        <v>1</v>
      </c>
      <c r="DI7" s="7" t="s">
        <v>31</v>
      </c>
      <c r="DJ7">
        <f t="shared" si="26"/>
        <v>364</v>
      </c>
      <c r="DK7">
        <f t="shared" si="27"/>
        <v>32</v>
      </c>
      <c r="DL7">
        <f t="shared" si="0"/>
        <v>22</v>
      </c>
      <c r="DM7">
        <f t="shared" si="1"/>
        <v>54</v>
      </c>
      <c r="DN7">
        <f t="shared" si="28"/>
        <v>169</v>
      </c>
      <c r="DO7" s="3">
        <f>SUMIF($B$3:$B$60,DI7,$CL$3:$CL$60)/COUNTIF($B$3:$B$60,DI7)</f>
        <v>4.9455791537522309</v>
      </c>
      <c r="DP7" s="3">
        <f>SUMIF($B$3:$B$60,DI7,$CM$3:$CM$60)/COUNTIF($B$3:$B$60,DI7)</f>
        <v>1.9924962261430261</v>
      </c>
      <c r="DR7" s="7" t="str">
        <f t="shared" si="29"/>
        <v>Ferrari</v>
      </c>
      <c r="DS7">
        <f t="shared" si="30"/>
        <v>54</v>
      </c>
      <c r="DT7">
        <f t="shared" si="31"/>
        <v>54</v>
      </c>
      <c r="DU7">
        <f t="shared" si="32"/>
        <v>61</v>
      </c>
      <c r="DV7">
        <f t="shared" si="33"/>
        <v>47</v>
      </c>
      <c r="DW7">
        <f t="shared" si="34"/>
        <v>41</v>
      </c>
      <c r="DX7">
        <f t="shared" si="35"/>
        <v>31</v>
      </c>
      <c r="DY7">
        <f t="shared" si="36"/>
        <v>24</v>
      </c>
      <c r="DZ7">
        <f t="shared" si="37"/>
        <v>18</v>
      </c>
      <c r="EA7">
        <f t="shared" si="38"/>
        <v>11</v>
      </c>
      <c r="EB7">
        <f t="shared" si="39"/>
        <v>12</v>
      </c>
      <c r="EC7">
        <f t="shared" si="40"/>
        <v>35</v>
      </c>
      <c r="ED7">
        <f t="shared" si="41"/>
        <v>2</v>
      </c>
      <c r="EE7">
        <f t="shared" si="42"/>
        <v>0</v>
      </c>
      <c r="EF7">
        <f t="shared" si="43"/>
        <v>3</v>
      </c>
      <c r="EH7" s="7" t="str">
        <f t="shared" si="44"/>
        <v>Ferrari</v>
      </c>
      <c r="EI7" s="3">
        <f>DS7/$DJ$7</f>
        <v>0.14835164835164835</v>
      </c>
      <c r="EJ7" s="3">
        <f t="shared" ref="EJ7:EV7" si="49">DT7/$DJ$7</f>
        <v>0.14835164835164835</v>
      </c>
      <c r="EK7" s="3">
        <f t="shared" si="49"/>
        <v>0.16758241758241757</v>
      </c>
      <c r="EL7" s="3">
        <f t="shared" si="49"/>
        <v>0.12912087912087913</v>
      </c>
      <c r="EM7" s="3">
        <f t="shared" si="49"/>
        <v>0.11263736263736264</v>
      </c>
      <c r="EN7" s="3">
        <f t="shared" si="49"/>
        <v>8.5164835164835168E-2</v>
      </c>
      <c r="EO7" s="3">
        <f t="shared" si="49"/>
        <v>6.5934065934065936E-2</v>
      </c>
      <c r="EP7" s="3">
        <f t="shared" si="49"/>
        <v>4.9450549450549448E-2</v>
      </c>
      <c r="EQ7" s="3">
        <f t="shared" si="49"/>
        <v>3.021978021978022E-2</v>
      </c>
      <c r="ER7" s="3">
        <f t="shared" si="49"/>
        <v>3.2967032967032968E-2</v>
      </c>
      <c r="ES7" s="3">
        <f t="shared" si="49"/>
        <v>9.6153846153846159E-2</v>
      </c>
      <c r="ET7" s="3">
        <f t="shared" si="49"/>
        <v>5.4945054945054949E-3</v>
      </c>
      <c r="EU7" s="3">
        <f t="shared" si="49"/>
        <v>0</v>
      </c>
      <c r="EV7" s="3">
        <f t="shared" si="49"/>
        <v>8.241758241758242E-3</v>
      </c>
      <c r="EX7" s="7" t="str">
        <v>Cetilar Racing</v>
      </c>
      <c r="EY7" s="6">
        <f t="shared" si="3"/>
        <v>5</v>
      </c>
      <c r="EZ7">
        <f t="shared" si="4"/>
        <v>1</v>
      </c>
      <c r="FA7" s="3">
        <f t="shared" si="46"/>
        <v>0.2</v>
      </c>
      <c r="FB7">
        <f t="shared" si="5"/>
        <v>2</v>
      </c>
      <c r="FC7">
        <f t="shared" si="47"/>
        <v>1</v>
      </c>
    </row>
    <row r="8" spans="1:159" x14ac:dyDescent="0.25">
      <c r="A8">
        <v>47</v>
      </c>
      <c r="B8" t="s">
        <v>31</v>
      </c>
      <c r="C8" t="s">
        <v>37</v>
      </c>
      <c r="D8" t="s">
        <v>101</v>
      </c>
      <c r="BS8">
        <v>3</v>
      </c>
      <c r="BT8">
        <v>1</v>
      </c>
      <c r="BU8">
        <v>10</v>
      </c>
      <c r="BV8" t="s">
        <v>6</v>
      </c>
      <c r="BW8">
        <v>9</v>
      </c>
      <c r="BX8">
        <v>4</v>
      </c>
      <c r="CL8" s="3">
        <f t="shared" si="6"/>
        <v>5.4</v>
      </c>
      <c r="CM8" s="3">
        <f t="shared" si="7"/>
        <v>3.9115214431215888</v>
      </c>
      <c r="CN8" s="6">
        <f t="shared" si="8"/>
        <v>5</v>
      </c>
      <c r="CO8" s="3">
        <f t="shared" si="9"/>
        <v>0.2</v>
      </c>
      <c r="CQ8">
        <f t="shared" si="10"/>
        <v>1</v>
      </c>
      <c r="CR8">
        <f t="shared" si="11"/>
        <v>0</v>
      </c>
      <c r="CS8">
        <f t="shared" si="12"/>
        <v>1</v>
      </c>
      <c r="CT8">
        <f t="shared" si="13"/>
        <v>1</v>
      </c>
      <c r="CU8">
        <f t="shared" si="14"/>
        <v>0</v>
      </c>
      <c r="CV8">
        <f t="shared" si="15"/>
        <v>0</v>
      </c>
      <c r="CW8">
        <f t="shared" si="16"/>
        <v>0</v>
      </c>
      <c r="CX8">
        <f t="shared" si="17"/>
        <v>0</v>
      </c>
      <c r="CY8">
        <f t="shared" si="18"/>
        <v>1</v>
      </c>
      <c r="CZ8">
        <f t="shared" si="19"/>
        <v>1</v>
      </c>
      <c r="DA8">
        <f t="shared" si="20"/>
        <v>1</v>
      </c>
      <c r="DB8">
        <f t="shared" si="21"/>
        <v>0</v>
      </c>
      <c r="DC8">
        <f t="shared" si="22"/>
        <v>0</v>
      </c>
      <c r="DD8">
        <f t="shared" si="23"/>
        <v>0</v>
      </c>
      <c r="DF8" t="str">
        <f t="shared" si="24"/>
        <v/>
      </c>
      <c r="DG8">
        <f t="shared" si="25"/>
        <v>1</v>
      </c>
      <c r="DI8" s="7" t="s">
        <v>84</v>
      </c>
      <c r="DJ8">
        <f t="shared" si="26"/>
        <v>50</v>
      </c>
      <c r="DK8">
        <f t="shared" si="27"/>
        <v>6</v>
      </c>
      <c r="DL8">
        <f t="shared" si="0"/>
        <v>0</v>
      </c>
      <c r="DM8">
        <f t="shared" si="1"/>
        <v>6</v>
      </c>
      <c r="DN8">
        <f t="shared" si="28"/>
        <v>17</v>
      </c>
      <c r="DO8" s="3">
        <f>SUMIF($B$3:$B$60,DI8,$CL$3:$CL$60)/COUNTIF($B$3:$B$60,DI8)</f>
        <v>4.8599999999999994</v>
      </c>
      <c r="DP8" s="3">
        <f>SUMIF($B$3:$B$60,DI8,$CM$3:$CM$60)/COUNTIF($B$3:$B$60,DI8)</f>
        <v>3.0944502316470284</v>
      </c>
      <c r="DR8" s="7" t="str">
        <f t="shared" si="29"/>
        <v>Ford</v>
      </c>
      <c r="DS8">
        <f t="shared" si="30"/>
        <v>6</v>
      </c>
      <c r="DT8">
        <f t="shared" si="31"/>
        <v>5</v>
      </c>
      <c r="DU8">
        <f t="shared" si="32"/>
        <v>6</v>
      </c>
      <c r="DV8">
        <f t="shared" si="33"/>
        <v>10</v>
      </c>
      <c r="DW8">
        <f t="shared" si="34"/>
        <v>6</v>
      </c>
      <c r="DX8">
        <f t="shared" si="35"/>
        <v>4</v>
      </c>
      <c r="DY8">
        <f t="shared" si="36"/>
        <v>6</v>
      </c>
      <c r="DZ8">
        <f t="shared" si="37"/>
        <v>3</v>
      </c>
      <c r="EA8">
        <f t="shared" si="38"/>
        <v>1</v>
      </c>
      <c r="EB8">
        <f t="shared" si="39"/>
        <v>1</v>
      </c>
      <c r="EC8">
        <f t="shared" si="40"/>
        <v>2</v>
      </c>
      <c r="ED8">
        <f t="shared" si="41"/>
        <v>0</v>
      </c>
      <c r="EE8">
        <f t="shared" si="42"/>
        <v>0</v>
      </c>
      <c r="EF8">
        <f t="shared" si="43"/>
        <v>0</v>
      </c>
      <c r="EH8" s="7" t="str">
        <f t="shared" si="44"/>
        <v>Ford</v>
      </c>
      <c r="EI8" s="3">
        <f>DS8/$DJ$8</f>
        <v>0.12</v>
      </c>
      <c r="EJ8" s="3">
        <f t="shared" ref="EJ8:EV8" si="50">DT8/$DJ$8</f>
        <v>0.1</v>
      </c>
      <c r="EK8" s="3">
        <f t="shared" si="50"/>
        <v>0.12</v>
      </c>
      <c r="EL8" s="3">
        <f t="shared" si="50"/>
        <v>0.2</v>
      </c>
      <c r="EM8" s="3">
        <f t="shared" si="50"/>
        <v>0.12</v>
      </c>
      <c r="EN8" s="3">
        <f t="shared" si="50"/>
        <v>0.08</v>
      </c>
      <c r="EO8" s="3">
        <f t="shared" si="50"/>
        <v>0.12</v>
      </c>
      <c r="EP8" s="3">
        <f t="shared" si="50"/>
        <v>0.06</v>
      </c>
      <c r="EQ8" s="3">
        <f t="shared" si="50"/>
        <v>0.02</v>
      </c>
      <c r="ER8" s="3">
        <f t="shared" si="50"/>
        <v>0.02</v>
      </c>
      <c r="ES8" s="3">
        <f t="shared" si="50"/>
        <v>0.04</v>
      </c>
      <c r="ET8" s="3">
        <f t="shared" si="50"/>
        <v>0</v>
      </c>
      <c r="EU8" s="3">
        <f t="shared" si="50"/>
        <v>0</v>
      </c>
      <c r="EV8" s="3">
        <f t="shared" si="50"/>
        <v>0</v>
      </c>
      <c r="EX8" s="7" t="str">
        <v>Clearwater Racing</v>
      </c>
      <c r="EY8" s="6">
        <f t="shared" si="3"/>
        <v>16</v>
      </c>
      <c r="EZ8">
        <f t="shared" si="4"/>
        <v>2</v>
      </c>
      <c r="FA8" s="3">
        <f t="shared" si="46"/>
        <v>0.125</v>
      </c>
      <c r="FB8">
        <f t="shared" si="5"/>
        <v>9</v>
      </c>
      <c r="FC8">
        <f t="shared" si="47"/>
        <v>1</v>
      </c>
    </row>
    <row r="9" spans="1:159" x14ac:dyDescent="0.25">
      <c r="A9">
        <v>50</v>
      </c>
      <c r="B9" t="s">
        <v>34</v>
      </c>
      <c r="C9" t="s">
        <v>37</v>
      </c>
      <c r="D9" t="s">
        <v>27</v>
      </c>
      <c r="E9">
        <v>2</v>
      </c>
      <c r="F9">
        <v>2</v>
      </c>
      <c r="G9">
        <v>1</v>
      </c>
      <c r="H9">
        <v>4</v>
      </c>
      <c r="I9">
        <v>2</v>
      </c>
      <c r="J9">
        <v>4</v>
      </c>
      <c r="K9">
        <v>1</v>
      </c>
      <c r="L9">
        <v>1</v>
      </c>
      <c r="M9">
        <v>2</v>
      </c>
      <c r="N9">
        <v>3</v>
      </c>
      <c r="O9">
        <v>3</v>
      </c>
      <c r="P9">
        <v>6</v>
      </c>
      <c r="Q9">
        <v>6</v>
      </c>
      <c r="R9">
        <v>8</v>
      </c>
      <c r="S9">
        <v>5</v>
      </c>
      <c r="T9">
        <v>4</v>
      </c>
      <c r="AC9">
        <v>7</v>
      </c>
      <c r="AD9" t="s">
        <v>6</v>
      </c>
      <c r="AE9" t="s">
        <v>6</v>
      </c>
      <c r="AF9">
        <v>5</v>
      </c>
      <c r="AG9">
        <v>7</v>
      </c>
      <c r="AH9">
        <v>4</v>
      </c>
      <c r="AI9">
        <v>5</v>
      </c>
      <c r="AJ9">
        <v>6</v>
      </c>
      <c r="AK9">
        <v>3</v>
      </c>
      <c r="AL9">
        <v>3</v>
      </c>
      <c r="AM9">
        <v>4</v>
      </c>
      <c r="AN9">
        <v>3</v>
      </c>
      <c r="AO9" t="s">
        <v>6</v>
      </c>
      <c r="AP9">
        <v>3</v>
      </c>
      <c r="AQ9">
        <v>6</v>
      </c>
      <c r="AR9">
        <v>5</v>
      </c>
      <c r="AS9">
        <v>5</v>
      </c>
      <c r="CL9" s="3">
        <f t="shared" si="6"/>
        <v>4</v>
      </c>
      <c r="CM9" s="3">
        <f t="shared" si="7"/>
        <v>1.8937283058959973</v>
      </c>
      <c r="CN9" s="6">
        <f t="shared" si="8"/>
        <v>30</v>
      </c>
      <c r="CO9" s="3">
        <f t="shared" si="9"/>
        <v>0.1</v>
      </c>
      <c r="CQ9">
        <f t="shared" si="10"/>
        <v>3</v>
      </c>
      <c r="CR9">
        <f t="shared" si="11"/>
        <v>4</v>
      </c>
      <c r="CS9">
        <f t="shared" si="12"/>
        <v>6</v>
      </c>
      <c r="CT9">
        <f t="shared" si="13"/>
        <v>5</v>
      </c>
      <c r="CU9">
        <f t="shared" si="14"/>
        <v>5</v>
      </c>
      <c r="CV9">
        <f t="shared" si="15"/>
        <v>4</v>
      </c>
      <c r="CW9">
        <f t="shared" si="16"/>
        <v>2</v>
      </c>
      <c r="CX9">
        <f t="shared" si="17"/>
        <v>1</v>
      </c>
      <c r="CY9">
        <f t="shared" si="18"/>
        <v>0</v>
      </c>
      <c r="CZ9">
        <f t="shared" si="19"/>
        <v>0</v>
      </c>
      <c r="DA9">
        <f t="shared" si="20"/>
        <v>3</v>
      </c>
      <c r="DB9">
        <f t="shared" si="21"/>
        <v>0</v>
      </c>
      <c r="DC9">
        <f t="shared" si="22"/>
        <v>0</v>
      </c>
      <c r="DD9">
        <f t="shared" si="23"/>
        <v>0</v>
      </c>
      <c r="DF9" t="str">
        <f t="shared" si="24"/>
        <v/>
      </c>
      <c r="DG9">
        <f t="shared" si="25"/>
        <v>3</v>
      </c>
      <c r="DI9" s="7" t="s">
        <v>33</v>
      </c>
      <c r="DJ9">
        <f t="shared" si="26"/>
        <v>373</v>
      </c>
      <c r="DK9">
        <f t="shared" si="27"/>
        <v>20</v>
      </c>
      <c r="DL9">
        <f t="shared" si="0"/>
        <v>24</v>
      </c>
      <c r="DM9">
        <f t="shared" si="1"/>
        <v>44</v>
      </c>
      <c r="DN9">
        <f t="shared" ref="DN9" si="51">SUM(DS9:DU9)</f>
        <v>154</v>
      </c>
      <c r="DO9" s="3">
        <f>SUMIF($B$3:$B$60,DI9,$CL$3:$CL$60)/COUNTIF($B$3:$B$60,DI9)</f>
        <v>4.8171104788715855</v>
      </c>
      <c r="DP9" s="3">
        <f>SUMIF($B$3:$B$60,DI9,$CM$3:$CM$60)/COUNTIF($B$3:$B$60,DI9)</f>
        <v>2.4245966133294625</v>
      </c>
      <c r="DR9" s="7" t="str">
        <f t="shared" si="29"/>
        <v>Porsche</v>
      </c>
      <c r="DS9">
        <f t="shared" si="30"/>
        <v>44</v>
      </c>
      <c r="DT9">
        <f t="shared" ref="DT9" si="52">SUMIF($B$3:$B$60,DR9,$CR$3:$CR$60)</f>
        <v>56</v>
      </c>
      <c r="DU9">
        <f t="shared" ref="DU9" si="53">SUMIF($B$3:$B$60,DR9,$CS$3:$CS$60)</f>
        <v>54</v>
      </c>
      <c r="DV9">
        <f t="shared" ref="DV9" si="54">SUMIF($B$3:$B$60,DR9,$CT$3:$CT$60)</f>
        <v>64</v>
      </c>
      <c r="DW9">
        <f t="shared" ref="DW9" si="55">SUMIF($B$3:$B$60,DR9,$CU$3:$CU$60)</f>
        <v>47</v>
      </c>
      <c r="DX9">
        <f t="shared" ref="DX9" si="56">SUMIF($B$3:$B$60,DR9,$CV$3:$CV$60)</f>
        <v>42</v>
      </c>
      <c r="DY9">
        <f t="shared" ref="DY9" si="57">SUMIF($B$3:$B$60,DR9,$CW$3:$CW$60)</f>
        <v>16</v>
      </c>
      <c r="DZ9">
        <f t="shared" ref="DZ9" si="58">SUMIF($B$3:$B$60,DR9,$CX$3:$CX$60)</f>
        <v>14</v>
      </c>
      <c r="EA9">
        <f t="shared" ref="EA9" si="59">SUMIF($B$3:$B$60,DR9,$CY$3:$CY$60)</f>
        <v>16</v>
      </c>
      <c r="EB9">
        <f t="shared" ref="EB9" si="60">SUMIF($B$3:$B$60,DR9,$CZ$3:$CZ$60)</f>
        <v>5</v>
      </c>
      <c r="EC9">
        <f t="shared" ref="EC9" si="61">SUMIF($B$3:$B$60,DR9,$DA$3:$DA$60)</f>
        <v>33</v>
      </c>
      <c r="ED9">
        <f t="shared" ref="ED9" si="62">SUMIF($B$3:$B$60,DR9,$DB$3:$DB$60)</f>
        <v>1</v>
      </c>
      <c r="EE9">
        <f t="shared" ref="EE9" si="63">SUMIF($B$3:$B$60,DR9,$DC$3:$DC$60)</f>
        <v>3</v>
      </c>
      <c r="EF9">
        <f t="shared" ref="EF9" si="64">SUMIF($B$3:$B$60,DR9,$DD$3:$DD$60)</f>
        <v>1</v>
      </c>
      <c r="EH9" s="7" t="str">
        <f t="shared" si="44"/>
        <v>Porsche</v>
      </c>
      <c r="EI9" s="3">
        <f>DS9/$DJ$8</f>
        <v>0.88</v>
      </c>
      <c r="EJ9" s="3">
        <f t="shared" ref="EJ9" si="65">DT9/$DJ$8</f>
        <v>1.1200000000000001</v>
      </c>
      <c r="EK9" s="3">
        <f t="shared" ref="EK9" si="66">DU9/$DJ$8</f>
        <v>1.08</v>
      </c>
      <c r="EL9" s="3">
        <f t="shared" ref="EL9" si="67">DV9/$DJ$8</f>
        <v>1.28</v>
      </c>
      <c r="EM9" s="3">
        <f t="shared" ref="EM9" si="68">DW9/$DJ$8</f>
        <v>0.94</v>
      </c>
      <c r="EN9" s="3">
        <f t="shared" ref="EN9" si="69">DX9/$DJ$8</f>
        <v>0.84</v>
      </c>
      <c r="EO9" s="3">
        <f t="shared" ref="EO9" si="70">DY9/$DJ$8</f>
        <v>0.32</v>
      </c>
      <c r="EP9" s="3">
        <f t="shared" ref="EP9" si="71">DZ9/$DJ$8</f>
        <v>0.28000000000000003</v>
      </c>
      <c r="EQ9" s="3">
        <f t="shared" ref="EQ9" si="72">EA9/$DJ$8</f>
        <v>0.32</v>
      </c>
      <c r="ER9" s="3">
        <f t="shared" ref="ER9" si="73">EB9/$DJ$8</f>
        <v>0.1</v>
      </c>
      <c r="ES9" s="3">
        <f t="shared" ref="ES9" si="74">EC9/$DJ$8</f>
        <v>0.66</v>
      </c>
      <c r="ET9" s="3">
        <f t="shared" ref="ET9" si="75">ED9/$DJ$8</f>
        <v>0.02</v>
      </c>
      <c r="EU9" s="3">
        <f t="shared" ref="EU9" si="76">EE9/$DJ$8</f>
        <v>0.06</v>
      </c>
      <c r="EV9" s="3">
        <f t="shared" ref="EV9" si="77">EF9/$DJ$8</f>
        <v>0.02</v>
      </c>
      <c r="EX9" s="7" t="str">
        <v>Corvette Racing</v>
      </c>
      <c r="EY9" s="6">
        <f t="shared" si="3"/>
        <v>12</v>
      </c>
      <c r="EZ9">
        <f t="shared" si="4"/>
        <v>4</v>
      </c>
      <c r="FA9" s="3">
        <f t="shared" si="46"/>
        <v>0.33333333333333331</v>
      </c>
      <c r="FB9">
        <f t="shared" si="5"/>
        <v>8</v>
      </c>
      <c r="FC9">
        <f t="shared" si="47"/>
        <v>2</v>
      </c>
    </row>
    <row r="10" spans="1:159" x14ac:dyDescent="0.25">
      <c r="A10">
        <v>51</v>
      </c>
      <c r="B10" t="s">
        <v>31</v>
      </c>
      <c r="C10" t="s">
        <v>36</v>
      </c>
      <c r="D10" t="s">
        <v>23</v>
      </c>
      <c r="E10">
        <v>1</v>
      </c>
      <c r="F10">
        <v>2</v>
      </c>
      <c r="G10">
        <v>1</v>
      </c>
      <c r="H10">
        <v>1</v>
      </c>
      <c r="I10">
        <v>1</v>
      </c>
      <c r="J10">
        <v>1</v>
      </c>
      <c r="K10">
        <v>2</v>
      </c>
      <c r="L10">
        <v>3</v>
      </c>
      <c r="M10">
        <v>5</v>
      </c>
      <c r="N10">
        <v>1</v>
      </c>
      <c r="O10">
        <v>5</v>
      </c>
      <c r="P10">
        <v>1</v>
      </c>
      <c r="Q10">
        <v>2</v>
      </c>
      <c r="R10">
        <v>2</v>
      </c>
      <c r="S10">
        <v>4</v>
      </c>
      <c r="T10">
        <v>1</v>
      </c>
      <c r="U10">
        <v>4</v>
      </c>
      <c r="V10">
        <v>1</v>
      </c>
      <c r="W10">
        <v>1</v>
      </c>
      <c r="X10">
        <v>3</v>
      </c>
      <c r="Y10">
        <v>1</v>
      </c>
      <c r="Z10" t="s">
        <v>6</v>
      </c>
      <c r="AA10">
        <v>1</v>
      </c>
      <c r="AB10">
        <v>4</v>
      </c>
      <c r="AC10">
        <v>1</v>
      </c>
      <c r="AD10">
        <v>4</v>
      </c>
      <c r="AE10">
        <v>2</v>
      </c>
      <c r="AF10">
        <v>7</v>
      </c>
      <c r="AG10">
        <v>7</v>
      </c>
      <c r="AH10">
        <v>1</v>
      </c>
      <c r="AI10">
        <v>2</v>
      </c>
      <c r="AJ10">
        <v>2</v>
      </c>
      <c r="AK10">
        <v>2</v>
      </c>
      <c r="AL10" t="s">
        <v>6</v>
      </c>
      <c r="AM10" t="s">
        <v>6</v>
      </c>
      <c r="AN10">
        <v>1</v>
      </c>
      <c r="AO10">
        <v>2</v>
      </c>
      <c r="AP10">
        <v>2</v>
      </c>
      <c r="AQ10">
        <v>3</v>
      </c>
      <c r="AR10">
        <v>3</v>
      </c>
      <c r="AS10">
        <v>2</v>
      </c>
      <c r="AT10">
        <v>2</v>
      </c>
      <c r="AU10">
        <v>2</v>
      </c>
      <c r="AV10">
        <v>7</v>
      </c>
      <c r="AW10">
        <v>1</v>
      </c>
      <c r="AX10">
        <v>6</v>
      </c>
      <c r="AY10">
        <v>1</v>
      </c>
      <c r="AZ10">
        <v>1</v>
      </c>
      <c r="BA10">
        <v>3</v>
      </c>
      <c r="BB10">
        <v>2</v>
      </c>
      <c r="BC10">
        <v>15</v>
      </c>
      <c r="BD10">
        <v>4</v>
      </c>
      <c r="BE10">
        <v>1</v>
      </c>
      <c r="BF10">
        <v>4</v>
      </c>
      <c r="BG10">
        <v>5</v>
      </c>
      <c r="BH10">
        <v>4</v>
      </c>
      <c r="BI10">
        <v>2</v>
      </c>
      <c r="BJ10">
        <v>1</v>
      </c>
      <c r="BK10">
        <v>4</v>
      </c>
      <c r="BL10">
        <v>4</v>
      </c>
      <c r="BM10">
        <v>1</v>
      </c>
      <c r="BN10">
        <v>4</v>
      </c>
      <c r="BO10">
        <v>3</v>
      </c>
      <c r="BP10">
        <v>4</v>
      </c>
      <c r="BQ10">
        <v>2</v>
      </c>
      <c r="BR10">
        <v>12</v>
      </c>
      <c r="BS10">
        <v>2</v>
      </c>
      <c r="BT10">
        <v>1</v>
      </c>
      <c r="BU10">
        <v>2</v>
      </c>
      <c r="BV10">
        <v>1</v>
      </c>
      <c r="BW10">
        <v>3</v>
      </c>
      <c r="BX10">
        <v>1</v>
      </c>
      <c r="BY10">
        <v>4</v>
      </c>
      <c r="BZ10">
        <v>1</v>
      </c>
      <c r="CA10">
        <v>2</v>
      </c>
      <c r="CB10">
        <v>3</v>
      </c>
      <c r="CC10">
        <v>1</v>
      </c>
      <c r="CD10">
        <v>5</v>
      </c>
      <c r="CL10" s="3">
        <f t="shared" si="6"/>
        <v>2.8</v>
      </c>
      <c r="CM10" s="3">
        <f t="shared" si="7"/>
        <v>2.410562343274036</v>
      </c>
      <c r="CN10" s="6">
        <f t="shared" si="8"/>
        <v>75</v>
      </c>
      <c r="CO10" s="3">
        <f t="shared" si="9"/>
        <v>0.34666666666666668</v>
      </c>
      <c r="CQ10">
        <f t="shared" si="10"/>
        <v>26</v>
      </c>
      <c r="CR10">
        <f t="shared" si="11"/>
        <v>19</v>
      </c>
      <c r="CS10">
        <f t="shared" si="12"/>
        <v>8</v>
      </c>
      <c r="CT10">
        <f t="shared" si="13"/>
        <v>12</v>
      </c>
      <c r="CU10">
        <f t="shared" si="14"/>
        <v>4</v>
      </c>
      <c r="CV10">
        <f t="shared" si="15"/>
        <v>1</v>
      </c>
      <c r="CW10">
        <f t="shared" si="16"/>
        <v>3</v>
      </c>
      <c r="CX10">
        <f t="shared" si="17"/>
        <v>0</v>
      </c>
      <c r="CY10">
        <f t="shared" si="18"/>
        <v>0</v>
      </c>
      <c r="CZ10">
        <f t="shared" si="19"/>
        <v>0</v>
      </c>
      <c r="DA10">
        <f t="shared" si="20"/>
        <v>3</v>
      </c>
      <c r="DB10">
        <f t="shared" si="21"/>
        <v>0</v>
      </c>
      <c r="DC10">
        <f t="shared" si="22"/>
        <v>0</v>
      </c>
      <c r="DD10">
        <f t="shared" si="23"/>
        <v>0</v>
      </c>
      <c r="DF10">
        <f t="shared" si="24"/>
        <v>26</v>
      </c>
      <c r="DG10" t="str">
        <f t="shared" si="25"/>
        <v/>
      </c>
      <c r="EX10" s="7" t="str">
        <v>D'station Racing</v>
      </c>
      <c r="EY10" s="6">
        <f t="shared" si="3"/>
        <v>14</v>
      </c>
      <c r="EZ10">
        <f t="shared" si="4"/>
        <v>0</v>
      </c>
      <c r="FA10" s="3">
        <f t="shared" si="46"/>
        <v>0</v>
      </c>
      <c r="FB10">
        <f t="shared" si="5"/>
        <v>3</v>
      </c>
      <c r="FC10">
        <f t="shared" si="47"/>
        <v>1</v>
      </c>
    </row>
    <row r="11" spans="1:159" x14ac:dyDescent="0.25">
      <c r="A11">
        <v>52</v>
      </c>
      <c r="B11" t="s">
        <v>31</v>
      </c>
      <c r="C11" t="s">
        <v>36</v>
      </c>
      <c r="D11" t="s">
        <v>52</v>
      </c>
      <c r="U11">
        <v>6</v>
      </c>
      <c r="W11" t="s">
        <v>6</v>
      </c>
      <c r="CL11" s="3">
        <f t="shared" si="6"/>
        <v>6</v>
      </c>
      <c r="CM11" s="3"/>
      <c r="CN11" s="6">
        <f t="shared" si="8"/>
        <v>1</v>
      </c>
      <c r="CO11" s="3">
        <f t="shared" si="9"/>
        <v>0</v>
      </c>
      <c r="CQ11">
        <f t="shared" si="10"/>
        <v>0</v>
      </c>
      <c r="CR11">
        <f t="shared" si="11"/>
        <v>0</v>
      </c>
      <c r="CS11">
        <f t="shared" si="12"/>
        <v>0</v>
      </c>
      <c r="CT11">
        <f t="shared" si="13"/>
        <v>0</v>
      </c>
      <c r="CU11">
        <f t="shared" si="14"/>
        <v>0</v>
      </c>
      <c r="CV11">
        <f t="shared" si="15"/>
        <v>1</v>
      </c>
      <c r="CW11">
        <f t="shared" si="16"/>
        <v>0</v>
      </c>
      <c r="CX11">
        <f t="shared" si="17"/>
        <v>0</v>
      </c>
      <c r="CY11">
        <f t="shared" si="18"/>
        <v>0</v>
      </c>
      <c r="CZ11">
        <f t="shared" si="19"/>
        <v>0</v>
      </c>
      <c r="DA11">
        <f t="shared" si="20"/>
        <v>1</v>
      </c>
      <c r="DB11">
        <f t="shared" si="21"/>
        <v>0</v>
      </c>
      <c r="DC11">
        <f t="shared" si="22"/>
        <v>0</v>
      </c>
      <c r="DD11">
        <f t="shared" si="23"/>
        <v>0</v>
      </c>
      <c r="DF11">
        <f t="shared" si="24"/>
        <v>0</v>
      </c>
      <c r="DG11" t="str">
        <f t="shared" si="25"/>
        <v/>
      </c>
      <c r="EX11" s="7" t="str">
        <v>Ford Chip Ganassi Racing</v>
      </c>
      <c r="EY11" s="6">
        <f t="shared" si="3"/>
        <v>50</v>
      </c>
      <c r="EZ11">
        <f t="shared" si="4"/>
        <v>6</v>
      </c>
      <c r="FA11" s="3">
        <f t="shared" si="46"/>
        <v>0.12</v>
      </c>
      <c r="FB11">
        <f t="shared" si="5"/>
        <v>17</v>
      </c>
      <c r="FC11">
        <f t="shared" si="47"/>
        <v>2</v>
      </c>
    </row>
    <row r="12" spans="1:159" x14ac:dyDescent="0.25">
      <c r="A12">
        <v>52</v>
      </c>
      <c r="B12" t="s">
        <v>31</v>
      </c>
      <c r="C12" t="s">
        <v>36</v>
      </c>
      <c r="D12" t="s">
        <v>23</v>
      </c>
      <c r="BS12">
        <v>3</v>
      </c>
      <c r="BT12">
        <v>2</v>
      </c>
      <c r="BU12">
        <v>4</v>
      </c>
      <c r="BV12">
        <v>10</v>
      </c>
      <c r="BW12">
        <v>4</v>
      </c>
      <c r="BX12">
        <v>3</v>
      </c>
      <c r="BY12">
        <v>6</v>
      </c>
      <c r="BZ12">
        <v>3</v>
      </c>
      <c r="CA12">
        <v>3</v>
      </c>
      <c r="CB12">
        <v>2</v>
      </c>
      <c r="CC12">
        <v>2</v>
      </c>
      <c r="CD12">
        <v>1</v>
      </c>
      <c r="CL12" s="3">
        <f t="shared" si="6"/>
        <v>3.5833333333333335</v>
      </c>
      <c r="CM12" s="3">
        <f t="shared" si="7"/>
        <v>2.3915887961137821</v>
      </c>
      <c r="CN12" s="6">
        <f t="shared" si="8"/>
        <v>12</v>
      </c>
      <c r="CO12" s="3">
        <f t="shared" si="9"/>
        <v>8.3333333333333329E-2</v>
      </c>
      <c r="CQ12">
        <f t="shared" si="10"/>
        <v>1</v>
      </c>
      <c r="CR12">
        <f t="shared" si="11"/>
        <v>3</v>
      </c>
      <c r="CS12">
        <f t="shared" si="12"/>
        <v>4</v>
      </c>
      <c r="CT12">
        <f t="shared" si="13"/>
        <v>2</v>
      </c>
      <c r="CU12">
        <f t="shared" si="14"/>
        <v>0</v>
      </c>
      <c r="CV12">
        <f t="shared" si="15"/>
        <v>1</v>
      </c>
      <c r="CW12">
        <f t="shared" si="16"/>
        <v>0</v>
      </c>
      <c r="CX12">
        <f t="shared" si="17"/>
        <v>0</v>
      </c>
      <c r="CY12">
        <f t="shared" si="18"/>
        <v>0</v>
      </c>
      <c r="CZ12">
        <f t="shared" si="19"/>
        <v>1</v>
      </c>
      <c r="DA12">
        <f t="shared" si="20"/>
        <v>0</v>
      </c>
      <c r="DB12">
        <f t="shared" si="21"/>
        <v>0</v>
      </c>
      <c r="DC12">
        <f t="shared" si="22"/>
        <v>0</v>
      </c>
      <c r="DD12">
        <f t="shared" si="23"/>
        <v>0</v>
      </c>
      <c r="DF12">
        <f t="shared" si="24"/>
        <v>1</v>
      </c>
      <c r="DG12" t="str">
        <f t="shared" si="25"/>
        <v/>
      </c>
      <c r="EX12" s="7" t="str">
        <v>GR Racing</v>
      </c>
      <c r="EY12" s="6">
        <f t="shared" si="3"/>
        <v>48</v>
      </c>
      <c r="EZ12">
        <f t="shared" si="4"/>
        <v>0</v>
      </c>
      <c r="FA12" s="3">
        <f t="shared" si="46"/>
        <v>0</v>
      </c>
      <c r="FB12">
        <f t="shared" si="5"/>
        <v>7</v>
      </c>
      <c r="FC12">
        <f t="shared" si="47"/>
        <v>1</v>
      </c>
    </row>
    <row r="13" spans="1:159" x14ac:dyDescent="0.25">
      <c r="A13">
        <v>53</v>
      </c>
      <c r="B13" t="s">
        <v>31</v>
      </c>
      <c r="C13" t="s">
        <v>37</v>
      </c>
      <c r="D13" t="s">
        <v>52</v>
      </c>
      <c r="U13">
        <v>5</v>
      </c>
      <c r="W13">
        <v>6</v>
      </c>
      <c r="CL13" s="3">
        <f t="shared" si="6"/>
        <v>5.5</v>
      </c>
      <c r="CM13" s="3">
        <f t="shared" si="7"/>
        <v>0.70710678118654757</v>
      </c>
      <c r="CN13" s="6">
        <f t="shared" si="8"/>
        <v>2</v>
      </c>
      <c r="CO13" s="3">
        <f t="shared" si="9"/>
        <v>0</v>
      </c>
      <c r="CQ13">
        <f t="shared" si="10"/>
        <v>0</v>
      </c>
      <c r="CR13">
        <f t="shared" si="11"/>
        <v>0</v>
      </c>
      <c r="CS13">
        <f t="shared" si="12"/>
        <v>0</v>
      </c>
      <c r="CT13">
        <f t="shared" si="13"/>
        <v>0</v>
      </c>
      <c r="CU13">
        <f t="shared" si="14"/>
        <v>1</v>
      </c>
      <c r="CV13">
        <f t="shared" si="15"/>
        <v>1</v>
      </c>
      <c r="CW13">
        <f t="shared" si="16"/>
        <v>0</v>
      </c>
      <c r="CX13">
        <f t="shared" si="17"/>
        <v>0</v>
      </c>
      <c r="CY13">
        <f t="shared" si="18"/>
        <v>0</v>
      </c>
      <c r="CZ13">
        <f t="shared" si="19"/>
        <v>0</v>
      </c>
      <c r="DA13">
        <f t="shared" si="20"/>
        <v>0</v>
      </c>
      <c r="DB13">
        <f t="shared" si="21"/>
        <v>0</v>
      </c>
      <c r="DC13">
        <f t="shared" si="22"/>
        <v>0</v>
      </c>
      <c r="DD13">
        <f t="shared" si="23"/>
        <v>0</v>
      </c>
      <c r="DF13" t="str">
        <f t="shared" si="24"/>
        <v/>
      </c>
      <c r="DG13">
        <f t="shared" si="25"/>
        <v>0</v>
      </c>
      <c r="EX13" s="7" t="str">
        <v>IMSA Performance Matmut</v>
      </c>
      <c r="EY13" s="6">
        <f t="shared" si="3"/>
        <v>8</v>
      </c>
      <c r="EZ13">
        <f t="shared" si="4"/>
        <v>1</v>
      </c>
      <c r="FA13" s="3">
        <f t="shared" si="46"/>
        <v>0.125</v>
      </c>
      <c r="FB13">
        <f t="shared" si="5"/>
        <v>3</v>
      </c>
      <c r="FC13">
        <f t="shared" si="47"/>
        <v>1</v>
      </c>
    </row>
    <row r="14" spans="1:159" x14ac:dyDescent="0.25">
      <c r="A14">
        <v>54</v>
      </c>
      <c r="B14" t="s">
        <v>31</v>
      </c>
      <c r="C14" t="s">
        <v>37</v>
      </c>
      <c r="D14" t="s">
        <v>83</v>
      </c>
      <c r="AT14" t="s">
        <v>6</v>
      </c>
      <c r="AU14">
        <v>4</v>
      </c>
      <c r="AV14">
        <v>5</v>
      </c>
      <c r="AW14">
        <v>2</v>
      </c>
      <c r="AX14">
        <v>4</v>
      </c>
      <c r="AY14">
        <v>3</v>
      </c>
      <c r="AZ14">
        <v>1</v>
      </c>
      <c r="BA14" t="s">
        <v>6</v>
      </c>
      <c r="BB14">
        <v>3</v>
      </c>
      <c r="CL14" s="3">
        <f t="shared" si="6"/>
        <v>3.1428571428571428</v>
      </c>
      <c r="CM14" s="3">
        <f t="shared" si="7"/>
        <v>1.3451854182690988</v>
      </c>
      <c r="CN14" s="6">
        <f t="shared" si="8"/>
        <v>7</v>
      </c>
      <c r="CO14" s="3">
        <f t="shared" si="9"/>
        <v>0.14285714285714285</v>
      </c>
      <c r="CQ14">
        <f t="shared" si="10"/>
        <v>1</v>
      </c>
      <c r="CR14">
        <f t="shared" si="11"/>
        <v>1</v>
      </c>
      <c r="CS14">
        <f t="shared" si="12"/>
        <v>2</v>
      </c>
      <c r="CT14">
        <f t="shared" si="13"/>
        <v>2</v>
      </c>
      <c r="CU14">
        <f t="shared" si="14"/>
        <v>1</v>
      </c>
      <c r="CV14">
        <f t="shared" si="15"/>
        <v>0</v>
      </c>
      <c r="CW14">
        <f t="shared" si="16"/>
        <v>0</v>
      </c>
      <c r="CX14">
        <f t="shared" si="17"/>
        <v>0</v>
      </c>
      <c r="CY14">
        <f t="shared" si="18"/>
        <v>0</v>
      </c>
      <c r="CZ14">
        <f t="shared" si="19"/>
        <v>0</v>
      </c>
      <c r="DA14">
        <f t="shared" si="20"/>
        <v>2</v>
      </c>
      <c r="DB14">
        <f t="shared" si="21"/>
        <v>0</v>
      </c>
      <c r="DC14">
        <f t="shared" si="22"/>
        <v>0</v>
      </c>
      <c r="DD14">
        <f t="shared" si="23"/>
        <v>0</v>
      </c>
      <c r="DF14" t="str">
        <f t="shared" si="24"/>
        <v/>
      </c>
      <c r="DG14">
        <f t="shared" si="25"/>
        <v>1</v>
      </c>
      <c r="EX14" s="7" t="str">
        <v>Iron Dames</v>
      </c>
      <c r="EY14" s="6">
        <f t="shared" si="3"/>
        <v>19</v>
      </c>
      <c r="EZ14">
        <f t="shared" si="4"/>
        <v>1</v>
      </c>
      <c r="FA14" s="3">
        <f t="shared" si="46"/>
        <v>5.2631578947368418E-2</v>
      </c>
      <c r="FB14">
        <f t="shared" si="5"/>
        <v>5</v>
      </c>
      <c r="FC14">
        <f t="shared" si="47"/>
        <v>2</v>
      </c>
    </row>
    <row r="15" spans="1:159" x14ac:dyDescent="0.25">
      <c r="A15">
        <v>54</v>
      </c>
      <c r="B15" t="s">
        <v>31</v>
      </c>
      <c r="C15" t="s">
        <v>37</v>
      </c>
      <c r="D15" t="s">
        <v>83</v>
      </c>
      <c r="BC15">
        <v>8</v>
      </c>
      <c r="BD15">
        <v>2</v>
      </c>
      <c r="BE15">
        <v>9</v>
      </c>
      <c r="BF15">
        <v>5</v>
      </c>
      <c r="BG15">
        <v>4</v>
      </c>
      <c r="BH15">
        <v>2</v>
      </c>
      <c r="BI15">
        <v>4</v>
      </c>
      <c r="BJ15">
        <v>7</v>
      </c>
      <c r="CL15" s="3">
        <f t="shared" si="6"/>
        <v>5.125</v>
      </c>
      <c r="CM15" s="3">
        <f t="shared" si="7"/>
        <v>2.6423744732991303</v>
      </c>
      <c r="CN15" s="6">
        <f t="shared" si="8"/>
        <v>8</v>
      </c>
      <c r="CO15" s="3">
        <f t="shared" si="9"/>
        <v>0</v>
      </c>
      <c r="CQ15">
        <f t="shared" si="10"/>
        <v>0</v>
      </c>
      <c r="CR15">
        <f t="shared" si="11"/>
        <v>2</v>
      </c>
      <c r="CS15">
        <f t="shared" si="12"/>
        <v>0</v>
      </c>
      <c r="CT15">
        <f t="shared" si="13"/>
        <v>2</v>
      </c>
      <c r="CU15">
        <f t="shared" si="14"/>
        <v>1</v>
      </c>
      <c r="CV15">
        <f t="shared" si="15"/>
        <v>0</v>
      </c>
      <c r="CW15">
        <f t="shared" si="16"/>
        <v>1</v>
      </c>
      <c r="CX15">
        <f t="shared" si="17"/>
        <v>1</v>
      </c>
      <c r="CY15">
        <f t="shared" si="18"/>
        <v>1</v>
      </c>
      <c r="CZ15">
        <f t="shared" si="19"/>
        <v>0</v>
      </c>
      <c r="DA15">
        <f t="shared" si="20"/>
        <v>0</v>
      </c>
      <c r="DB15">
        <f t="shared" si="21"/>
        <v>0</v>
      </c>
      <c r="DC15">
        <f t="shared" si="22"/>
        <v>0</v>
      </c>
      <c r="DD15">
        <f t="shared" si="23"/>
        <v>0</v>
      </c>
      <c r="DF15" t="str">
        <f t="shared" si="24"/>
        <v/>
      </c>
      <c r="DG15">
        <f t="shared" si="25"/>
        <v>0</v>
      </c>
      <c r="EX15" s="7" t="str">
        <v>Iron Lynx</v>
      </c>
      <c r="EY15" s="6">
        <f t="shared" si="3"/>
        <v>15</v>
      </c>
      <c r="EZ15">
        <f t="shared" si="4"/>
        <v>0</v>
      </c>
      <c r="FA15" s="3">
        <f t="shared" si="46"/>
        <v>0</v>
      </c>
      <c r="FB15">
        <f t="shared" si="5"/>
        <v>2</v>
      </c>
      <c r="FC15">
        <f t="shared" si="47"/>
        <v>2</v>
      </c>
    </row>
    <row r="16" spans="1:159" x14ac:dyDescent="0.25">
      <c r="A16">
        <v>54</v>
      </c>
      <c r="B16" t="s">
        <v>31</v>
      </c>
      <c r="C16" t="s">
        <v>37</v>
      </c>
      <c r="D16" t="s">
        <v>23</v>
      </c>
      <c r="BK16">
        <v>9</v>
      </c>
      <c r="BL16">
        <v>6</v>
      </c>
      <c r="BM16">
        <v>8</v>
      </c>
      <c r="BN16">
        <v>5</v>
      </c>
      <c r="BO16">
        <v>7</v>
      </c>
      <c r="BP16">
        <v>7</v>
      </c>
      <c r="BQ16">
        <v>7</v>
      </c>
      <c r="BR16">
        <v>4</v>
      </c>
      <c r="BS16">
        <v>4</v>
      </c>
      <c r="BT16">
        <v>3</v>
      </c>
      <c r="BU16">
        <v>7</v>
      </c>
      <c r="BV16">
        <v>7</v>
      </c>
      <c r="BW16">
        <v>7</v>
      </c>
      <c r="BX16">
        <v>6</v>
      </c>
      <c r="BY16">
        <v>9</v>
      </c>
      <c r="BZ16">
        <v>4</v>
      </c>
      <c r="CA16">
        <v>5</v>
      </c>
      <c r="CB16">
        <v>9</v>
      </c>
      <c r="CC16">
        <v>4</v>
      </c>
      <c r="CD16">
        <v>7</v>
      </c>
      <c r="CE16">
        <v>5</v>
      </c>
      <c r="CF16">
        <v>4</v>
      </c>
      <c r="CG16" t="s">
        <v>56</v>
      </c>
      <c r="CH16">
        <v>5</v>
      </c>
      <c r="CI16">
        <v>10</v>
      </c>
      <c r="CJ16">
        <v>1</v>
      </c>
      <c r="CK16">
        <v>4</v>
      </c>
      <c r="CL16" s="3">
        <f t="shared" si="6"/>
        <v>5.9230769230769234</v>
      </c>
      <c r="CM16" s="3">
        <f t="shared" si="7"/>
        <v>2.1526370232452456</v>
      </c>
      <c r="CN16" s="6">
        <f t="shared" si="8"/>
        <v>26</v>
      </c>
      <c r="CO16" s="3">
        <f t="shared" si="9"/>
        <v>3.8461538461538464E-2</v>
      </c>
      <c r="CQ16">
        <f t="shared" si="10"/>
        <v>1</v>
      </c>
      <c r="CR16">
        <f t="shared" si="11"/>
        <v>0</v>
      </c>
      <c r="CS16">
        <f t="shared" si="12"/>
        <v>1</v>
      </c>
      <c r="CT16">
        <f t="shared" si="13"/>
        <v>6</v>
      </c>
      <c r="CU16">
        <f t="shared" si="14"/>
        <v>4</v>
      </c>
      <c r="CV16">
        <f t="shared" si="15"/>
        <v>2</v>
      </c>
      <c r="CW16">
        <f t="shared" si="16"/>
        <v>7</v>
      </c>
      <c r="CX16">
        <f t="shared" si="17"/>
        <v>1</v>
      </c>
      <c r="CY16">
        <f t="shared" si="18"/>
        <v>3</v>
      </c>
      <c r="CZ16">
        <f t="shared" si="19"/>
        <v>1</v>
      </c>
      <c r="DA16">
        <f t="shared" si="20"/>
        <v>0</v>
      </c>
      <c r="DB16">
        <f t="shared" si="21"/>
        <v>1</v>
      </c>
      <c r="DC16">
        <f t="shared" si="22"/>
        <v>0</v>
      </c>
      <c r="DD16">
        <f t="shared" si="23"/>
        <v>0</v>
      </c>
      <c r="DF16" t="str">
        <f t="shared" si="24"/>
        <v/>
      </c>
      <c r="DG16">
        <f t="shared" si="25"/>
        <v>1</v>
      </c>
      <c r="EX16" s="7" t="str">
        <v>JWA-Avila</v>
      </c>
      <c r="EY16" s="6">
        <f t="shared" si="3"/>
        <v>8</v>
      </c>
      <c r="EZ16">
        <f t="shared" si="4"/>
        <v>0</v>
      </c>
      <c r="FA16" s="3">
        <f t="shared" si="46"/>
        <v>0</v>
      </c>
      <c r="FB16">
        <f t="shared" si="5"/>
        <v>0</v>
      </c>
      <c r="FC16">
        <f t="shared" si="47"/>
        <v>1</v>
      </c>
    </row>
    <row r="17" spans="1:159" x14ac:dyDescent="0.25">
      <c r="A17">
        <v>55</v>
      </c>
      <c r="B17" t="s">
        <v>33</v>
      </c>
      <c r="C17" t="s">
        <v>37</v>
      </c>
      <c r="D17" t="s">
        <v>29</v>
      </c>
      <c r="E17">
        <v>6</v>
      </c>
      <c r="F17">
        <v>4</v>
      </c>
      <c r="G17">
        <v>5</v>
      </c>
      <c r="H17">
        <v>5</v>
      </c>
      <c r="I17">
        <v>4</v>
      </c>
      <c r="J17">
        <v>6</v>
      </c>
      <c r="K17">
        <v>5</v>
      </c>
      <c r="L17">
        <v>6</v>
      </c>
      <c r="CL17" s="3">
        <f t="shared" si="6"/>
        <v>5.125</v>
      </c>
      <c r="CM17" s="3">
        <f t="shared" si="7"/>
        <v>0.83452296039628016</v>
      </c>
      <c r="CN17" s="6">
        <f t="shared" si="8"/>
        <v>8</v>
      </c>
      <c r="CO17" s="3">
        <f t="shared" si="9"/>
        <v>0</v>
      </c>
      <c r="CQ17">
        <f t="shared" si="10"/>
        <v>0</v>
      </c>
      <c r="CR17">
        <f t="shared" si="11"/>
        <v>0</v>
      </c>
      <c r="CS17">
        <f t="shared" si="12"/>
        <v>0</v>
      </c>
      <c r="CT17">
        <f t="shared" si="13"/>
        <v>2</v>
      </c>
      <c r="CU17">
        <f t="shared" si="14"/>
        <v>3</v>
      </c>
      <c r="CV17">
        <f t="shared" si="15"/>
        <v>3</v>
      </c>
      <c r="CW17">
        <f t="shared" si="16"/>
        <v>0</v>
      </c>
      <c r="CX17">
        <f t="shared" si="17"/>
        <v>0</v>
      </c>
      <c r="CY17">
        <f t="shared" si="18"/>
        <v>0</v>
      </c>
      <c r="CZ17">
        <f t="shared" si="19"/>
        <v>0</v>
      </c>
      <c r="DA17">
        <f t="shared" si="20"/>
        <v>0</v>
      </c>
      <c r="DB17">
        <f t="shared" si="21"/>
        <v>0</v>
      </c>
      <c r="DC17">
        <f t="shared" si="22"/>
        <v>0</v>
      </c>
      <c r="DD17">
        <f t="shared" si="23"/>
        <v>0</v>
      </c>
      <c r="DF17" t="str">
        <f t="shared" si="24"/>
        <v/>
      </c>
      <c r="DG17">
        <f t="shared" si="25"/>
        <v>0</v>
      </c>
      <c r="EX17" s="7" t="str">
        <v>KCMG</v>
      </c>
      <c r="EY17" s="6">
        <f t="shared" si="3"/>
        <v>8</v>
      </c>
      <c r="EZ17">
        <f t="shared" si="4"/>
        <v>0</v>
      </c>
      <c r="FA17" s="3">
        <f t="shared" si="46"/>
        <v>0</v>
      </c>
      <c r="FB17">
        <f t="shared" si="5"/>
        <v>5</v>
      </c>
      <c r="FC17">
        <f t="shared" si="47"/>
        <v>1</v>
      </c>
    </row>
    <row r="18" spans="1:159" x14ac:dyDescent="0.25">
      <c r="A18">
        <v>56</v>
      </c>
      <c r="B18" t="s">
        <v>33</v>
      </c>
      <c r="C18" t="s">
        <v>37</v>
      </c>
      <c r="D18" t="s">
        <v>92</v>
      </c>
      <c r="BC18">
        <v>9</v>
      </c>
      <c r="BD18">
        <v>3</v>
      </c>
      <c r="BE18">
        <v>3</v>
      </c>
      <c r="BF18">
        <v>1</v>
      </c>
      <c r="BG18">
        <v>2</v>
      </c>
      <c r="BH18">
        <v>3</v>
      </c>
      <c r="BI18">
        <v>5</v>
      </c>
      <c r="BJ18">
        <v>1</v>
      </c>
      <c r="BK18">
        <v>6</v>
      </c>
      <c r="BL18">
        <v>7</v>
      </c>
      <c r="BM18">
        <v>5</v>
      </c>
      <c r="BN18">
        <v>9</v>
      </c>
      <c r="BO18">
        <v>3</v>
      </c>
      <c r="BP18">
        <v>4</v>
      </c>
      <c r="BQ18">
        <v>4</v>
      </c>
      <c r="BR18">
        <v>1</v>
      </c>
      <c r="BS18" t="s">
        <v>12</v>
      </c>
      <c r="BT18">
        <v>2</v>
      </c>
      <c r="BU18">
        <v>4</v>
      </c>
      <c r="BV18" t="s">
        <v>6</v>
      </c>
      <c r="BW18">
        <v>3</v>
      </c>
      <c r="BX18">
        <v>3</v>
      </c>
      <c r="BY18">
        <v>3</v>
      </c>
      <c r="BZ18" t="s">
        <v>6</v>
      </c>
      <c r="CA18" t="s">
        <v>6</v>
      </c>
      <c r="CB18">
        <v>10</v>
      </c>
      <c r="CC18">
        <v>8</v>
      </c>
      <c r="CD18">
        <v>2</v>
      </c>
      <c r="CE18">
        <v>12</v>
      </c>
      <c r="CF18">
        <v>6</v>
      </c>
      <c r="CG18" t="s">
        <v>48</v>
      </c>
      <c r="CH18">
        <v>7</v>
      </c>
      <c r="CI18">
        <v>8</v>
      </c>
      <c r="CJ18">
        <v>5</v>
      </c>
      <c r="CK18">
        <v>10</v>
      </c>
      <c r="CL18" s="3">
        <f t="shared" si="6"/>
        <v>4.9666666666666668</v>
      </c>
      <c r="CM18" s="3">
        <f t="shared" si="7"/>
        <v>3.0227109701715449</v>
      </c>
      <c r="CN18" s="6">
        <f t="shared" si="8"/>
        <v>30</v>
      </c>
      <c r="CO18" s="3">
        <f t="shared" si="9"/>
        <v>0.1</v>
      </c>
      <c r="CQ18">
        <f t="shared" si="10"/>
        <v>3</v>
      </c>
      <c r="CR18">
        <f t="shared" si="11"/>
        <v>3</v>
      </c>
      <c r="CS18">
        <f t="shared" si="12"/>
        <v>7</v>
      </c>
      <c r="CT18">
        <f t="shared" si="13"/>
        <v>3</v>
      </c>
      <c r="CU18">
        <f t="shared" si="14"/>
        <v>3</v>
      </c>
      <c r="CV18">
        <f t="shared" si="15"/>
        <v>2</v>
      </c>
      <c r="CW18">
        <f t="shared" si="16"/>
        <v>2</v>
      </c>
      <c r="CX18">
        <f t="shared" si="17"/>
        <v>2</v>
      </c>
      <c r="CY18">
        <f t="shared" si="18"/>
        <v>2</v>
      </c>
      <c r="CZ18">
        <f t="shared" si="19"/>
        <v>2</v>
      </c>
      <c r="DA18">
        <f t="shared" si="20"/>
        <v>3</v>
      </c>
      <c r="DB18">
        <f t="shared" si="21"/>
        <v>0</v>
      </c>
      <c r="DC18">
        <f t="shared" si="22"/>
        <v>1</v>
      </c>
      <c r="DD18">
        <f t="shared" si="23"/>
        <v>1</v>
      </c>
      <c r="DF18" t="str">
        <f t="shared" si="24"/>
        <v/>
      </c>
      <c r="DG18">
        <f t="shared" si="25"/>
        <v>3</v>
      </c>
      <c r="EX18" s="7" t="str">
        <v>Kessel Racing</v>
      </c>
      <c r="EY18" s="6">
        <f t="shared" si="3"/>
        <v>5</v>
      </c>
      <c r="EZ18">
        <f t="shared" si="4"/>
        <v>0</v>
      </c>
      <c r="FA18" s="3">
        <f t="shared" si="46"/>
        <v>0</v>
      </c>
      <c r="FB18">
        <f t="shared" si="5"/>
        <v>2</v>
      </c>
      <c r="FC18">
        <f t="shared" si="47"/>
        <v>1</v>
      </c>
    </row>
    <row r="19" spans="1:159" x14ac:dyDescent="0.25">
      <c r="A19">
        <v>57</v>
      </c>
      <c r="B19" t="s">
        <v>31</v>
      </c>
      <c r="C19" t="s">
        <v>37</v>
      </c>
      <c r="D19" t="s">
        <v>28</v>
      </c>
      <c r="E19">
        <v>5</v>
      </c>
      <c r="F19">
        <v>5</v>
      </c>
      <c r="G19">
        <v>2</v>
      </c>
      <c r="H19">
        <v>3</v>
      </c>
      <c r="I19" t="s">
        <v>6</v>
      </c>
      <c r="J19">
        <v>3</v>
      </c>
      <c r="K19">
        <v>2</v>
      </c>
      <c r="L19">
        <v>3</v>
      </c>
      <c r="M19">
        <v>6</v>
      </c>
      <c r="N19">
        <v>7</v>
      </c>
      <c r="O19" t="s">
        <v>6</v>
      </c>
      <c r="P19">
        <v>5</v>
      </c>
      <c r="Q19">
        <v>8</v>
      </c>
      <c r="R19">
        <v>6</v>
      </c>
      <c r="S19" t="s">
        <v>6</v>
      </c>
      <c r="T19" t="s">
        <v>6</v>
      </c>
      <c r="CL19" s="3">
        <f t="shared" si="6"/>
        <v>4.583333333333333</v>
      </c>
      <c r="CM19" s="3">
        <f t="shared" si="7"/>
        <v>1.9752253419585195</v>
      </c>
      <c r="CN19" s="6">
        <f t="shared" si="8"/>
        <v>12</v>
      </c>
      <c r="CO19" s="3">
        <f t="shared" si="9"/>
        <v>0</v>
      </c>
      <c r="CQ19">
        <f t="shared" si="10"/>
        <v>0</v>
      </c>
      <c r="CR19">
        <f t="shared" si="11"/>
        <v>2</v>
      </c>
      <c r="CS19">
        <f t="shared" si="12"/>
        <v>3</v>
      </c>
      <c r="CT19">
        <f t="shared" si="13"/>
        <v>0</v>
      </c>
      <c r="CU19">
        <f t="shared" si="14"/>
        <v>3</v>
      </c>
      <c r="CV19">
        <f t="shared" si="15"/>
        <v>2</v>
      </c>
      <c r="CW19">
        <f t="shared" si="16"/>
        <v>1</v>
      </c>
      <c r="CX19">
        <f t="shared" si="17"/>
        <v>1</v>
      </c>
      <c r="CY19">
        <f t="shared" si="18"/>
        <v>0</v>
      </c>
      <c r="CZ19">
        <f t="shared" si="19"/>
        <v>0</v>
      </c>
      <c r="DA19">
        <f t="shared" si="20"/>
        <v>4</v>
      </c>
      <c r="DB19">
        <f t="shared" si="21"/>
        <v>0</v>
      </c>
      <c r="DC19">
        <f t="shared" si="22"/>
        <v>0</v>
      </c>
      <c r="DD19">
        <f t="shared" si="23"/>
        <v>0</v>
      </c>
      <c r="DF19" t="str">
        <f t="shared" si="24"/>
        <v/>
      </c>
      <c r="DG19">
        <f t="shared" si="25"/>
        <v>0</v>
      </c>
      <c r="EX19" s="7" t="str">
        <v>Krohn Racing</v>
      </c>
      <c r="EY19" s="6">
        <f t="shared" si="3"/>
        <v>12</v>
      </c>
      <c r="EZ19">
        <f t="shared" si="4"/>
        <v>0</v>
      </c>
      <c r="FA19" s="3">
        <f t="shared" si="46"/>
        <v>0</v>
      </c>
      <c r="FB19">
        <f t="shared" si="5"/>
        <v>5</v>
      </c>
      <c r="FC19">
        <f t="shared" si="47"/>
        <v>1</v>
      </c>
    </row>
    <row r="20" spans="1:159" x14ac:dyDescent="0.25">
      <c r="A20">
        <v>57</v>
      </c>
      <c r="B20" t="s">
        <v>33</v>
      </c>
      <c r="C20" t="s">
        <v>37</v>
      </c>
      <c r="D20" t="s">
        <v>92</v>
      </c>
      <c r="BK20">
        <v>10</v>
      </c>
      <c r="BL20">
        <v>3</v>
      </c>
      <c r="BM20">
        <v>2</v>
      </c>
      <c r="BN20">
        <v>1</v>
      </c>
      <c r="BO20">
        <v>11</v>
      </c>
      <c r="BP20">
        <v>6</v>
      </c>
      <c r="BQ20">
        <v>8</v>
      </c>
      <c r="BR20">
        <v>6</v>
      </c>
      <c r="CL20" s="3">
        <f t="shared" si="6"/>
        <v>5.875</v>
      </c>
      <c r="CM20" s="3">
        <f t="shared" si="7"/>
        <v>3.6815175442433286</v>
      </c>
      <c r="CN20" s="6">
        <f t="shared" si="8"/>
        <v>8</v>
      </c>
      <c r="CO20" s="3">
        <f t="shared" si="9"/>
        <v>0.125</v>
      </c>
      <c r="CQ20">
        <f t="shared" si="10"/>
        <v>1</v>
      </c>
      <c r="CR20">
        <f t="shared" si="11"/>
        <v>1</v>
      </c>
      <c r="CS20">
        <f t="shared" si="12"/>
        <v>1</v>
      </c>
      <c r="CT20">
        <f t="shared" si="13"/>
        <v>0</v>
      </c>
      <c r="CU20">
        <f t="shared" si="14"/>
        <v>0</v>
      </c>
      <c r="CV20">
        <f t="shared" si="15"/>
        <v>2</v>
      </c>
      <c r="CW20">
        <f t="shared" si="16"/>
        <v>0</v>
      </c>
      <c r="CX20">
        <f t="shared" si="17"/>
        <v>1</v>
      </c>
      <c r="CY20">
        <f t="shared" si="18"/>
        <v>0</v>
      </c>
      <c r="CZ20">
        <f t="shared" si="19"/>
        <v>1</v>
      </c>
      <c r="DA20">
        <f t="shared" si="20"/>
        <v>0</v>
      </c>
      <c r="DB20">
        <f t="shared" si="21"/>
        <v>0</v>
      </c>
      <c r="DC20">
        <f t="shared" si="22"/>
        <v>0</v>
      </c>
      <c r="DD20">
        <f t="shared" si="23"/>
        <v>0</v>
      </c>
      <c r="DF20" t="str">
        <f t="shared" si="24"/>
        <v/>
      </c>
      <c r="DG20">
        <f t="shared" si="25"/>
        <v>1</v>
      </c>
      <c r="EX20" s="7" t="str">
        <v>Larbre Compétition</v>
      </c>
      <c r="EY20" s="6">
        <f t="shared" si="3"/>
        <v>30</v>
      </c>
      <c r="EZ20">
        <f t="shared" si="4"/>
        <v>3</v>
      </c>
      <c r="FA20" s="3">
        <f t="shared" si="46"/>
        <v>0.1</v>
      </c>
      <c r="FB20">
        <f t="shared" si="5"/>
        <v>13</v>
      </c>
      <c r="FC20">
        <f t="shared" si="47"/>
        <v>1</v>
      </c>
    </row>
    <row r="21" spans="1:159" x14ac:dyDescent="0.25">
      <c r="A21">
        <v>57</v>
      </c>
      <c r="B21" t="s">
        <v>31</v>
      </c>
      <c r="C21" t="s">
        <v>37</v>
      </c>
      <c r="D21" t="s">
        <v>120</v>
      </c>
      <c r="CE21">
        <v>3</v>
      </c>
      <c r="CF21">
        <v>10</v>
      </c>
      <c r="CG21">
        <v>8</v>
      </c>
      <c r="CH21" t="s">
        <v>6</v>
      </c>
      <c r="CI21" t="s">
        <v>6</v>
      </c>
      <c r="CJ21">
        <v>3</v>
      </c>
      <c r="CK21">
        <v>5</v>
      </c>
      <c r="CL21" s="3">
        <f t="shared" si="6"/>
        <v>5.8</v>
      </c>
      <c r="CM21" s="3">
        <f t="shared" si="7"/>
        <v>3.1144823004794877</v>
      </c>
      <c r="CN21" s="6">
        <f t="shared" si="8"/>
        <v>5</v>
      </c>
      <c r="CO21" s="3">
        <f t="shared" si="9"/>
        <v>0</v>
      </c>
      <c r="CQ21">
        <f t="shared" si="10"/>
        <v>0</v>
      </c>
      <c r="CR21">
        <f t="shared" si="11"/>
        <v>0</v>
      </c>
      <c r="CS21">
        <f t="shared" si="12"/>
        <v>2</v>
      </c>
      <c r="CT21">
        <f t="shared" si="13"/>
        <v>0</v>
      </c>
      <c r="CU21">
        <f t="shared" si="14"/>
        <v>1</v>
      </c>
      <c r="CV21">
        <f t="shared" si="15"/>
        <v>0</v>
      </c>
      <c r="CW21">
        <f t="shared" si="16"/>
        <v>0</v>
      </c>
      <c r="CX21">
        <f t="shared" si="17"/>
        <v>1</v>
      </c>
      <c r="CY21">
        <f t="shared" si="18"/>
        <v>0</v>
      </c>
      <c r="CZ21">
        <f t="shared" si="19"/>
        <v>1</v>
      </c>
      <c r="DA21">
        <f t="shared" si="20"/>
        <v>2</v>
      </c>
      <c r="DB21">
        <f t="shared" si="21"/>
        <v>0</v>
      </c>
      <c r="DC21">
        <f t="shared" si="22"/>
        <v>0</v>
      </c>
      <c r="DD21">
        <f t="shared" si="23"/>
        <v>0</v>
      </c>
      <c r="DF21" t="str">
        <f t="shared" si="24"/>
        <v/>
      </c>
      <c r="DG21">
        <f t="shared" si="25"/>
        <v>0</v>
      </c>
      <c r="EX21" s="7" t="str">
        <v>Luxury Racing</v>
      </c>
      <c r="EY21" s="6">
        <f t="shared" si="3"/>
        <v>3</v>
      </c>
      <c r="EZ21">
        <f t="shared" si="4"/>
        <v>0</v>
      </c>
      <c r="FA21" s="3">
        <f t="shared" si="46"/>
        <v>0</v>
      </c>
      <c r="FB21">
        <f t="shared" si="5"/>
        <v>3</v>
      </c>
      <c r="FC21">
        <f t="shared" si="47"/>
        <v>2</v>
      </c>
    </row>
    <row r="22" spans="1:159" x14ac:dyDescent="0.25">
      <c r="A22">
        <v>58</v>
      </c>
      <c r="B22" t="s">
        <v>31</v>
      </c>
      <c r="C22" t="s">
        <v>37</v>
      </c>
      <c r="D22" t="s">
        <v>26</v>
      </c>
      <c r="E22" t="s">
        <v>12</v>
      </c>
      <c r="F22">
        <v>3</v>
      </c>
      <c r="G22" t="s">
        <v>6</v>
      </c>
      <c r="CL22" s="3">
        <f t="shared" si="6"/>
        <v>3</v>
      </c>
      <c r="CM22" s="3"/>
      <c r="CN22" s="6">
        <f t="shared" si="8"/>
        <v>1</v>
      </c>
      <c r="CO22" s="3">
        <f t="shared" si="9"/>
        <v>0</v>
      </c>
      <c r="CQ22">
        <f t="shared" si="10"/>
        <v>0</v>
      </c>
      <c r="CR22">
        <f t="shared" si="11"/>
        <v>0</v>
      </c>
      <c r="CS22">
        <f t="shared" si="12"/>
        <v>1</v>
      </c>
      <c r="CT22">
        <f t="shared" si="13"/>
        <v>0</v>
      </c>
      <c r="CU22">
        <f t="shared" si="14"/>
        <v>0</v>
      </c>
      <c r="CV22">
        <f t="shared" si="15"/>
        <v>0</v>
      </c>
      <c r="CW22">
        <f t="shared" si="16"/>
        <v>0</v>
      </c>
      <c r="CX22">
        <f t="shared" si="17"/>
        <v>0</v>
      </c>
      <c r="CY22">
        <f t="shared" si="18"/>
        <v>0</v>
      </c>
      <c r="CZ22">
        <f t="shared" si="19"/>
        <v>0</v>
      </c>
      <c r="DA22">
        <f t="shared" si="20"/>
        <v>1</v>
      </c>
      <c r="DB22">
        <f t="shared" si="21"/>
        <v>0</v>
      </c>
      <c r="DC22">
        <f t="shared" si="22"/>
        <v>0</v>
      </c>
      <c r="DD22">
        <f t="shared" si="23"/>
        <v>1</v>
      </c>
      <c r="DF22" t="str">
        <f t="shared" si="24"/>
        <v/>
      </c>
      <c r="DG22">
        <f t="shared" si="25"/>
        <v>0</v>
      </c>
      <c r="EX22" s="7" t="str">
        <v>MR Racing</v>
      </c>
      <c r="EY22" s="6">
        <f t="shared" si="3"/>
        <v>12</v>
      </c>
      <c r="EZ22">
        <f t="shared" si="4"/>
        <v>0</v>
      </c>
      <c r="FA22" s="3">
        <f t="shared" si="46"/>
        <v>0</v>
      </c>
      <c r="FB22">
        <f t="shared" si="5"/>
        <v>1</v>
      </c>
      <c r="FC22">
        <f t="shared" si="47"/>
        <v>1</v>
      </c>
    </row>
    <row r="23" spans="1:159" x14ac:dyDescent="0.25">
      <c r="A23">
        <v>59</v>
      </c>
      <c r="B23" t="s">
        <v>31</v>
      </c>
      <c r="C23" t="s">
        <v>36</v>
      </c>
      <c r="D23" t="s">
        <v>26</v>
      </c>
      <c r="E23" t="s">
        <v>6</v>
      </c>
      <c r="F23">
        <v>3</v>
      </c>
      <c r="G23">
        <v>2</v>
      </c>
      <c r="CL23" s="3">
        <f t="shared" si="6"/>
        <v>2.5</v>
      </c>
      <c r="CM23" s="3">
        <f t="shared" si="7"/>
        <v>0.70710678118654757</v>
      </c>
      <c r="CN23" s="6">
        <f t="shared" si="8"/>
        <v>2</v>
      </c>
      <c r="CO23" s="3">
        <f t="shared" si="9"/>
        <v>0</v>
      </c>
      <c r="CQ23">
        <f t="shared" si="10"/>
        <v>0</v>
      </c>
      <c r="CR23">
        <f t="shared" si="11"/>
        <v>1</v>
      </c>
      <c r="CS23">
        <f t="shared" si="12"/>
        <v>1</v>
      </c>
      <c r="CT23">
        <f t="shared" si="13"/>
        <v>0</v>
      </c>
      <c r="CU23">
        <f t="shared" si="14"/>
        <v>0</v>
      </c>
      <c r="CV23">
        <f t="shared" si="15"/>
        <v>0</v>
      </c>
      <c r="CW23">
        <f t="shared" si="16"/>
        <v>0</v>
      </c>
      <c r="CX23">
        <f t="shared" si="17"/>
        <v>0</v>
      </c>
      <c r="CY23">
        <f t="shared" si="18"/>
        <v>0</v>
      </c>
      <c r="CZ23">
        <f t="shared" si="19"/>
        <v>0</v>
      </c>
      <c r="DA23">
        <f t="shared" si="20"/>
        <v>1</v>
      </c>
      <c r="DB23">
        <f t="shared" si="21"/>
        <v>0</v>
      </c>
      <c r="DC23">
        <f t="shared" si="22"/>
        <v>0</v>
      </c>
      <c r="DD23">
        <f t="shared" si="23"/>
        <v>0</v>
      </c>
      <c r="DF23">
        <f t="shared" si="24"/>
        <v>0</v>
      </c>
      <c r="DG23" t="str">
        <f t="shared" si="25"/>
        <v/>
      </c>
      <c r="EX23" s="7" t="str">
        <v>ORT by TF</v>
      </c>
      <c r="EY23" s="6">
        <f t="shared" si="3"/>
        <v>6</v>
      </c>
      <c r="EZ23">
        <f t="shared" si="4"/>
        <v>0</v>
      </c>
      <c r="FA23" s="3">
        <f t="shared" si="46"/>
        <v>0</v>
      </c>
      <c r="FB23">
        <f t="shared" si="5"/>
        <v>2</v>
      </c>
      <c r="FC23">
        <f t="shared" si="47"/>
        <v>1</v>
      </c>
    </row>
    <row r="24" spans="1:159" x14ac:dyDescent="0.25">
      <c r="A24">
        <v>60</v>
      </c>
      <c r="B24" t="s">
        <v>31</v>
      </c>
      <c r="C24" t="s">
        <v>37</v>
      </c>
      <c r="D24" t="s">
        <v>102</v>
      </c>
      <c r="BS24">
        <v>9</v>
      </c>
      <c r="BT24">
        <v>5</v>
      </c>
      <c r="BU24" t="s">
        <v>6</v>
      </c>
      <c r="BV24">
        <v>3</v>
      </c>
      <c r="BW24">
        <v>11</v>
      </c>
      <c r="BX24">
        <v>5</v>
      </c>
      <c r="BY24">
        <v>8</v>
      </c>
      <c r="BZ24">
        <v>8</v>
      </c>
      <c r="CA24" t="s">
        <v>6</v>
      </c>
      <c r="CB24">
        <v>4</v>
      </c>
      <c r="CC24">
        <v>11</v>
      </c>
      <c r="CD24">
        <v>9</v>
      </c>
      <c r="CL24" s="3">
        <f t="shared" si="6"/>
        <v>7.3</v>
      </c>
      <c r="CM24" s="3">
        <f t="shared" si="7"/>
        <v>2.8693785622209798</v>
      </c>
      <c r="CN24" s="6">
        <f t="shared" si="8"/>
        <v>10</v>
      </c>
      <c r="CO24" s="3">
        <f t="shared" si="9"/>
        <v>0</v>
      </c>
      <c r="CQ24">
        <f t="shared" si="10"/>
        <v>0</v>
      </c>
      <c r="CR24">
        <f t="shared" si="11"/>
        <v>0</v>
      </c>
      <c r="CS24">
        <f t="shared" si="12"/>
        <v>1</v>
      </c>
      <c r="CT24">
        <f t="shared" si="13"/>
        <v>1</v>
      </c>
      <c r="CU24">
        <f t="shared" si="14"/>
        <v>2</v>
      </c>
      <c r="CV24">
        <f t="shared" si="15"/>
        <v>0</v>
      </c>
      <c r="CW24">
        <f t="shared" si="16"/>
        <v>0</v>
      </c>
      <c r="CX24">
        <f t="shared" si="17"/>
        <v>2</v>
      </c>
      <c r="CY24">
        <f t="shared" si="18"/>
        <v>2</v>
      </c>
      <c r="CZ24">
        <f t="shared" si="19"/>
        <v>0</v>
      </c>
      <c r="DA24">
        <f t="shared" si="20"/>
        <v>2</v>
      </c>
      <c r="DB24">
        <f t="shared" si="21"/>
        <v>0</v>
      </c>
      <c r="DC24">
        <f t="shared" si="22"/>
        <v>0</v>
      </c>
      <c r="DD24">
        <f t="shared" si="23"/>
        <v>0</v>
      </c>
      <c r="DF24" t="str">
        <f t="shared" si="24"/>
        <v/>
      </c>
      <c r="DG24">
        <f t="shared" si="25"/>
        <v>0</v>
      </c>
      <c r="EX24" s="7" t="str">
        <v>Porsche GT Team</v>
      </c>
      <c r="EY24" s="6">
        <f t="shared" si="3"/>
        <v>115</v>
      </c>
      <c r="EZ24">
        <f t="shared" si="4"/>
        <v>18</v>
      </c>
      <c r="FA24" s="3">
        <f t="shared" si="46"/>
        <v>0.15652173913043479</v>
      </c>
      <c r="FB24">
        <f t="shared" si="5"/>
        <v>68</v>
      </c>
      <c r="FC24">
        <f t="shared" si="47"/>
        <v>2</v>
      </c>
    </row>
    <row r="25" spans="1:159" x14ac:dyDescent="0.25">
      <c r="A25">
        <v>60</v>
      </c>
      <c r="B25" t="s">
        <v>33</v>
      </c>
      <c r="C25" t="s">
        <v>37</v>
      </c>
      <c r="D25" t="s">
        <v>102</v>
      </c>
      <c r="CE25">
        <v>6</v>
      </c>
      <c r="CF25">
        <v>12</v>
      </c>
      <c r="CG25">
        <v>11</v>
      </c>
      <c r="CH25" t="s">
        <v>6</v>
      </c>
      <c r="CI25">
        <v>2</v>
      </c>
      <c r="CJ25">
        <v>11</v>
      </c>
      <c r="CK25" t="s">
        <v>6</v>
      </c>
      <c r="CL25" s="3">
        <f t="shared" si="6"/>
        <v>8.4</v>
      </c>
      <c r="CM25" s="3">
        <f t="shared" si="7"/>
        <v>4.2778499272414869</v>
      </c>
      <c r="CN25" s="6">
        <f t="shared" si="8"/>
        <v>5</v>
      </c>
      <c r="CO25" s="3">
        <f t="shared" si="9"/>
        <v>0</v>
      </c>
      <c r="CQ25">
        <f t="shared" si="10"/>
        <v>0</v>
      </c>
      <c r="CR25">
        <f t="shared" si="11"/>
        <v>1</v>
      </c>
      <c r="CS25">
        <f t="shared" si="12"/>
        <v>0</v>
      </c>
      <c r="CT25">
        <f t="shared" si="13"/>
        <v>0</v>
      </c>
      <c r="CU25">
        <f t="shared" si="14"/>
        <v>0</v>
      </c>
      <c r="CV25">
        <f t="shared" si="15"/>
        <v>1</v>
      </c>
      <c r="CW25">
        <f t="shared" si="16"/>
        <v>0</v>
      </c>
      <c r="CX25">
        <f t="shared" si="17"/>
        <v>0</v>
      </c>
      <c r="CY25">
        <f t="shared" si="18"/>
        <v>0</v>
      </c>
      <c r="CZ25">
        <f t="shared" si="19"/>
        <v>0</v>
      </c>
      <c r="DA25">
        <f t="shared" si="20"/>
        <v>2</v>
      </c>
      <c r="DB25">
        <f t="shared" si="21"/>
        <v>0</v>
      </c>
      <c r="DC25">
        <f t="shared" si="22"/>
        <v>0</v>
      </c>
      <c r="DD25">
        <f t="shared" si="23"/>
        <v>0</v>
      </c>
      <c r="DF25" t="str">
        <f t="shared" si="24"/>
        <v/>
      </c>
      <c r="DG25">
        <f t="shared" si="25"/>
        <v>0</v>
      </c>
      <c r="EX25" s="7" t="str">
        <v>Prospeed Competition</v>
      </c>
      <c r="EY25" s="6">
        <f t="shared" si="3"/>
        <v>6</v>
      </c>
      <c r="EZ25">
        <f t="shared" si="4"/>
        <v>0</v>
      </c>
      <c r="FA25" s="3">
        <f t="shared" si="46"/>
        <v>0</v>
      </c>
      <c r="FB25">
        <f t="shared" si="5"/>
        <v>1</v>
      </c>
      <c r="FC25">
        <f t="shared" si="47"/>
        <v>1</v>
      </c>
    </row>
    <row r="26" spans="1:159" x14ac:dyDescent="0.25">
      <c r="A26">
        <v>61</v>
      </c>
      <c r="B26" t="s">
        <v>31</v>
      </c>
      <c r="C26" t="s">
        <v>37</v>
      </c>
      <c r="D26" t="s">
        <v>23</v>
      </c>
      <c r="E26">
        <v>4</v>
      </c>
      <c r="F26" t="s">
        <v>12</v>
      </c>
      <c r="G26">
        <v>4</v>
      </c>
      <c r="H26">
        <v>1</v>
      </c>
      <c r="I26">
        <v>3</v>
      </c>
      <c r="J26">
        <v>2</v>
      </c>
      <c r="L26">
        <v>4</v>
      </c>
      <c r="M26">
        <v>8</v>
      </c>
      <c r="N26">
        <v>8</v>
      </c>
      <c r="O26">
        <v>2</v>
      </c>
      <c r="P26" t="s">
        <v>6</v>
      </c>
      <c r="Q26">
        <v>7</v>
      </c>
      <c r="R26">
        <v>7</v>
      </c>
      <c r="S26">
        <v>6</v>
      </c>
      <c r="T26">
        <v>3</v>
      </c>
      <c r="U26">
        <v>6</v>
      </c>
      <c r="V26">
        <v>1</v>
      </c>
      <c r="W26">
        <v>3</v>
      </c>
      <c r="X26">
        <v>4</v>
      </c>
      <c r="Y26">
        <v>5</v>
      </c>
      <c r="AA26">
        <v>6</v>
      </c>
      <c r="AB26">
        <v>6</v>
      </c>
      <c r="CL26" s="3">
        <f t="shared" si="6"/>
        <v>4.5</v>
      </c>
      <c r="CM26" s="3">
        <f t="shared" si="7"/>
        <v>2.1884866196096624</v>
      </c>
      <c r="CN26" s="6">
        <f t="shared" si="8"/>
        <v>20</v>
      </c>
      <c r="CO26" s="3">
        <f t="shared" si="9"/>
        <v>0.1</v>
      </c>
      <c r="CQ26">
        <f t="shared" si="10"/>
        <v>2</v>
      </c>
      <c r="CR26">
        <f t="shared" si="11"/>
        <v>2</v>
      </c>
      <c r="CS26">
        <f t="shared" si="12"/>
        <v>3</v>
      </c>
      <c r="CT26">
        <f t="shared" si="13"/>
        <v>4</v>
      </c>
      <c r="CU26">
        <f t="shared" si="14"/>
        <v>1</v>
      </c>
      <c r="CV26">
        <f t="shared" si="15"/>
        <v>4</v>
      </c>
      <c r="CW26">
        <f t="shared" si="16"/>
        <v>2</v>
      </c>
      <c r="CX26">
        <f t="shared" si="17"/>
        <v>2</v>
      </c>
      <c r="CY26">
        <f t="shared" si="18"/>
        <v>0</v>
      </c>
      <c r="CZ26">
        <f t="shared" si="19"/>
        <v>0</v>
      </c>
      <c r="DA26">
        <f t="shared" si="20"/>
        <v>1</v>
      </c>
      <c r="DB26">
        <f t="shared" si="21"/>
        <v>0</v>
      </c>
      <c r="DC26">
        <f t="shared" si="22"/>
        <v>0</v>
      </c>
      <c r="DD26">
        <f t="shared" si="23"/>
        <v>1</v>
      </c>
      <c r="DF26" t="str">
        <f t="shared" si="24"/>
        <v/>
      </c>
      <c r="DG26">
        <f t="shared" si="25"/>
        <v>2</v>
      </c>
      <c r="EX26" s="7" t="str">
        <v>Proton Competition</v>
      </c>
      <c r="EY26" s="6">
        <f t="shared" si="3"/>
        <v>125</v>
      </c>
      <c r="EZ26">
        <f t="shared" si="4"/>
        <v>19</v>
      </c>
      <c r="FA26" s="3">
        <f t="shared" si="46"/>
        <v>0.152</v>
      </c>
      <c r="FB26">
        <f t="shared" si="5"/>
        <v>49</v>
      </c>
      <c r="FC26">
        <f t="shared" si="47"/>
        <v>3</v>
      </c>
    </row>
    <row r="27" spans="1:159" x14ac:dyDescent="0.25">
      <c r="A27">
        <v>61</v>
      </c>
      <c r="B27" t="s">
        <v>31</v>
      </c>
      <c r="C27" t="s">
        <v>37</v>
      </c>
      <c r="D27" t="s">
        <v>82</v>
      </c>
      <c r="AT27">
        <v>1</v>
      </c>
      <c r="AU27">
        <v>3</v>
      </c>
      <c r="AV27">
        <v>1</v>
      </c>
      <c r="AW27">
        <v>4</v>
      </c>
      <c r="AX27">
        <v>5</v>
      </c>
      <c r="AY27">
        <v>2</v>
      </c>
      <c r="AZ27">
        <v>2</v>
      </c>
      <c r="BA27">
        <v>4</v>
      </c>
      <c r="BB27">
        <v>2</v>
      </c>
      <c r="BC27">
        <v>3</v>
      </c>
      <c r="BD27">
        <v>4</v>
      </c>
      <c r="BE27">
        <v>5</v>
      </c>
      <c r="BF27">
        <v>6</v>
      </c>
      <c r="BG27">
        <v>7</v>
      </c>
      <c r="BH27" t="s">
        <v>12</v>
      </c>
      <c r="BI27">
        <v>3</v>
      </c>
      <c r="BJ27">
        <v>3</v>
      </c>
      <c r="CL27" s="3">
        <f t="shared" si="6"/>
        <v>3.4375</v>
      </c>
      <c r="CM27" s="3">
        <f t="shared" si="7"/>
        <v>1.7114808402861736</v>
      </c>
      <c r="CN27" s="6">
        <f t="shared" si="8"/>
        <v>16</v>
      </c>
      <c r="CO27" s="3">
        <f t="shared" si="9"/>
        <v>0.125</v>
      </c>
      <c r="CQ27">
        <f t="shared" si="10"/>
        <v>2</v>
      </c>
      <c r="CR27">
        <f t="shared" si="11"/>
        <v>3</v>
      </c>
      <c r="CS27">
        <f t="shared" si="12"/>
        <v>4</v>
      </c>
      <c r="CT27">
        <f t="shared" si="13"/>
        <v>3</v>
      </c>
      <c r="CU27">
        <f t="shared" si="14"/>
        <v>2</v>
      </c>
      <c r="CV27">
        <f t="shared" si="15"/>
        <v>1</v>
      </c>
      <c r="CW27">
        <f t="shared" si="16"/>
        <v>1</v>
      </c>
      <c r="CX27">
        <f t="shared" si="17"/>
        <v>0</v>
      </c>
      <c r="CY27">
        <f t="shared" si="18"/>
        <v>0</v>
      </c>
      <c r="CZ27">
        <f t="shared" si="19"/>
        <v>0</v>
      </c>
      <c r="DA27">
        <f t="shared" si="20"/>
        <v>0</v>
      </c>
      <c r="DB27">
        <f t="shared" si="21"/>
        <v>0</v>
      </c>
      <c r="DC27">
        <f t="shared" si="22"/>
        <v>0</v>
      </c>
      <c r="DD27">
        <f t="shared" si="23"/>
        <v>1</v>
      </c>
      <c r="DF27" t="str">
        <f t="shared" si="24"/>
        <v/>
      </c>
      <c r="DG27">
        <f t="shared" si="25"/>
        <v>2</v>
      </c>
      <c r="EX27" s="7" t="str">
        <v>Ram Racing</v>
      </c>
      <c r="EY27" s="6">
        <f t="shared" si="3"/>
        <v>3</v>
      </c>
      <c r="EZ27">
        <f t="shared" si="4"/>
        <v>0</v>
      </c>
      <c r="FA27" s="3">
        <f t="shared" si="46"/>
        <v>0</v>
      </c>
      <c r="FB27">
        <f t="shared" si="5"/>
        <v>0</v>
      </c>
      <c r="FC27">
        <f t="shared" si="47"/>
        <v>2</v>
      </c>
    </row>
    <row r="28" spans="1:159" x14ac:dyDescent="0.25">
      <c r="A28">
        <v>62</v>
      </c>
      <c r="B28" t="s">
        <v>31</v>
      </c>
      <c r="C28" t="s">
        <v>37</v>
      </c>
      <c r="D28" t="s">
        <v>96</v>
      </c>
      <c r="BK28">
        <v>8</v>
      </c>
      <c r="BL28">
        <v>10</v>
      </c>
      <c r="BM28">
        <v>10</v>
      </c>
      <c r="BN28">
        <v>8</v>
      </c>
      <c r="BO28">
        <v>8</v>
      </c>
      <c r="BP28">
        <v>8</v>
      </c>
      <c r="BQ28">
        <v>9</v>
      </c>
      <c r="BR28">
        <v>10</v>
      </c>
      <c r="CL28" s="3">
        <f t="shared" si="6"/>
        <v>8.875</v>
      </c>
      <c r="CM28" s="3">
        <f t="shared" si="7"/>
        <v>0.99103120896511487</v>
      </c>
      <c r="CN28" s="6">
        <f t="shared" si="8"/>
        <v>8</v>
      </c>
      <c r="CO28" s="3">
        <f t="shared" si="9"/>
        <v>0</v>
      </c>
      <c r="CQ28">
        <f t="shared" si="10"/>
        <v>0</v>
      </c>
      <c r="CR28">
        <f t="shared" si="11"/>
        <v>0</v>
      </c>
      <c r="CS28">
        <f t="shared" si="12"/>
        <v>0</v>
      </c>
      <c r="CT28">
        <f t="shared" si="13"/>
        <v>0</v>
      </c>
      <c r="CU28">
        <f t="shared" si="14"/>
        <v>0</v>
      </c>
      <c r="CV28">
        <f t="shared" si="15"/>
        <v>0</v>
      </c>
      <c r="CW28">
        <f t="shared" si="16"/>
        <v>0</v>
      </c>
      <c r="CX28">
        <f t="shared" si="17"/>
        <v>4</v>
      </c>
      <c r="CY28">
        <f t="shared" si="18"/>
        <v>1</v>
      </c>
      <c r="CZ28">
        <f t="shared" si="19"/>
        <v>3</v>
      </c>
      <c r="DA28">
        <f t="shared" si="20"/>
        <v>0</v>
      </c>
      <c r="DB28">
        <f t="shared" si="21"/>
        <v>0</v>
      </c>
      <c r="DC28">
        <f t="shared" si="22"/>
        <v>0</v>
      </c>
      <c r="DD28">
        <f t="shared" si="23"/>
        <v>0</v>
      </c>
      <c r="DF28" t="str">
        <f t="shared" si="24"/>
        <v/>
      </c>
      <c r="DG28">
        <f t="shared" si="25"/>
        <v>0</v>
      </c>
      <c r="EX28" s="7" t="str">
        <v>Red River Sport</v>
      </c>
      <c r="EY28" s="6">
        <f t="shared" si="3"/>
        <v>8</v>
      </c>
      <c r="EZ28">
        <f t="shared" si="4"/>
        <v>0</v>
      </c>
      <c r="FA28" s="3">
        <f t="shared" si="46"/>
        <v>0</v>
      </c>
      <c r="FB28">
        <f t="shared" si="5"/>
        <v>0</v>
      </c>
      <c r="FC28">
        <f t="shared" si="47"/>
        <v>1</v>
      </c>
    </row>
    <row r="29" spans="1:159" x14ac:dyDescent="0.25">
      <c r="A29">
        <v>64</v>
      </c>
      <c r="B29" t="s">
        <v>34</v>
      </c>
      <c r="C29" t="s">
        <v>36</v>
      </c>
      <c r="D29" t="s">
        <v>107</v>
      </c>
      <c r="BY29">
        <v>2</v>
      </c>
      <c r="BZ29">
        <v>4</v>
      </c>
      <c r="CA29" t="s">
        <v>6</v>
      </c>
      <c r="CB29">
        <v>1</v>
      </c>
      <c r="CC29">
        <v>5</v>
      </c>
      <c r="CD29">
        <v>2</v>
      </c>
      <c r="CL29" s="3">
        <f t="shared" si="6"/>
        <v>2.8</v>
      </c>
      <c r="CM29" s="3">
        <f t="shared" si="7"/>
        <v>1.6431676725154982</v>
      </c>
      <c r="CN29" s="6">
        <f t="shared" si="8"/>
        <v>5</v>
      </c>
      <c r="CO29" s="3">
        <f t="shared" si="9"/>
        <v>0.2</v>
      </c>
      <c r="CQ29">
        <f t="shared" si="10"/>
        <v>1</v>
      </c>
      <c r="CR29">
        <f t="shared" si="11"/>
        <v>2</v>
      </c>
      <c r="CS29">
        <f t="shared" si="12"/>
        <v>0</v>
      </c>
      <c r="CT29">
        <f t="shared" si="13"/>
        <v>1</v>
      </c>
      <c r="CU29">
        <f t="shared" si="14"/>
        <v>1</v>
      </c>
      <c r="CV29">
        <f t="shared" si="15"/>
        <v>0</v>
      </c>
      <c r="CW29">
        <f t="shared" si="16"/>
        <v>0</v>
      </c>
      <c r="CX29">
        <f t="shared" si="17"/>
        <v>0</v>
      </c>
      <c r="CY29">
        <f t="shared" si="18"/>
        <v>0</v>
      </c>
      <c r="CZ29">
        <f t="shared" si="19"/>
        <v>0</v>
      </c>
      <c r="DA29">
        <f t="shared" si="20"/>
        <v>1</v>
      </c>
      <c r="DB29">
        <f t="shared" si="21"/>
        <v>0</v>
      </c>
      <c r="DC29">
        <f t="shared" si="22"/>
        <v>0</v>
      </c>
      <c r="DD29">
        <f t="shared" si="23"/>
        <v>0</v>
      </c>
      <c r="DF29">
        <f t="shared" ref="DF29:DF60" si="78">IF(C29=$DF$2,COUNTIF(E29:CK29,1),"" )</f>
        <v>1</v>
      </c>
      <c r="DG29" t="str">
        <f t="shared" ref="DG29:DG60" si="79">IF(C29=$DG$2,COUNTIF(E29:CK29,1),"" )</f>
        <v/>
      </c>
      <c r="EX29" s="7" t="str">
        <v>SMP Racing</v>
      </c>
      <c r="EY29" s="6">
        <f t="shared" si="3"/>
        <v>8</v>
      </c>
      <c r="EZ29">
        <f t="shared" si="4"/>
        <v>3</v>
      </c>
      <c r="FA29" s="3">
        <f t="shared" si="46"/>
        <v>0.375</v>
      </c>
      <c r="FB29">
        <f t="shared" si="5"/>
        <v>6</v>
      </c>
      <c r="FC29">
        <f t="shared" si="47"/>
        <v>1</v>
      </c>
    </row>
    <row r="30" spans="1:159" x14ac:dyDescent="0.25">
      <c r="A30">
        <v>66</v>
      </c>
      <c r="B30" t="s">
        <v>84</v>
      </c>
      <c r="C30" t="s">
        <v>36</v>
      </c>
      <c r="D30" t="s">
        <v>305</v>
      </c>
      <c r="AK30">
        <v>5</v>
      </c>
      <c r="AL30" t="s">
        <v>6</v>
      </c>
      <c r="AM30">
        <v>1</v>
      </c>
      <c r="AN30">
        <v>4</v>
      </c>
      <c r="AO30">
        <v>7</v>
      </c>
      <c r="AP30">
        <v>7</v>
      </c>
      <c r="AQ30">
        <v>2</v>
      </c>
      <c r="AR30">
        <v>2</v>
      </c>
      <c r="AS30">
        <v>6</v>
      </c>
      <c r="AT30">
        <v>4</v>
      </c>
      <c r="AU30">
        <v>3</v>
      </c>
      <c r="AV30">
        <v>6</v>
      </c>
      <c r="AW30">
        <v>6</v>
      </c>
      <c r="AX30">
        <v>7</v>
      </c>
      <c r="AY30">
        <v>8</v>
      </c>
      <c r="AZ30">
        <v>4</v>
      </c>
      <c r="BA30">
        <v>4</v>
      </c>
      <c r="BB30">
        <v>5</v>
      </c>
      <c r="BC30">
        <v>1</v>
      </c>
      <c r="BD30">
        <v>3</v>
      </c>
      <c r="BE30">
        <v>6</v>
      </c>
      <c r="BF30">
        <v>8</v>
      </c>
      <c r="BG30">
        <v>7</v>
      </c>
      <c r="BH30">
        <v>18</v>
      </c>
      <c r="BI30">
        <v>10</v>
      </c>
      <c r="BJ30">
        <v>4</v>
      </c>
      <c r="CL30" s="3">
        <f t="shared" si="6"/>
        <v>5.52</v>
      </c>
      <c r="CM30" s="3">
        <f t="shared" si="7"/>
        <v>3.4655446902326914</v>
      </c>
      <c r="CN30" s="6">
        <f t="shared" si="8"/>
        <v>25</v>
      </c>
      <c r="CO30" s="3">
        <f t="shared" si="9"/>
        <v>0.08</v>
      </c>
      <c r="CQ30">
        <f t="shared" si="10"/>
        <v>2</v>
      </c>
      <c r="CR30">
        <f t="shared" si="11"/>
        <v>2</v>
      </c>
      <c r="CS30">
        <f t="shared" si="12"/>
        <v>2</v>
      </c>
      <c r="CT30">
        <f t="shared" si="13"/>
        <v>5</v>
      </c>
      <c r="CU30">
        <f t="shared" si="14"/>
        <v>2</v>
      </c>
      <c r="CV30">
        <f t="shared" si="15"/>
        <v>4</v>
      </c>
      <c r="CW30">
        <f t="shared" si="16"/>
        <v>4</v>
      </c>
      <c r="CX30">
        <f t="shared" si="17"/>
        <v>2</v>
      </c>
      <c r="CY30">
        <f t="shared" si="18"/>
        <v>0</v>
      </c>
      <c r="CZ30">
        <f t="shared" si="19"/>
        <v>1</v>
      </c>
      <c r="DA30">
        <f t="shared" si="20"/>
        <v>1</v>
      </c>
      <c r="DB30">
        <f t="shared" si="21"/>
        <v>0</v>
      </c>
      <c r="DC30">
        <f t="shared" si="22"/>
        <v>0</v>
      </c>
      <c r="DD30">
        <f t="shared" si="23"/>
        <v>0</v>
      </c>
      <c r="DF30">
        <f t="shared" si="78"/>
        <v>2</v>
      </c>
      <c r="DG30" t="str">
        <f t="shared" si="79"/>
        <v/>
      </c>
      <c r="EX30" s="7" t="str">
        <v>Spirit of Race</v>
      </c>
      <c r="EY30" s="6">
        <f t="shared" si="3"/>
        <v>19</v>
      </c>
      <c r="EZ30">
        <f t="shared" si="4"/>
        <v>1</v>
      </c>
      <c r="FA30" s="3">
        <f t="shared" si="46"/>
        <v>5.2631578947368418E-2</v>
      </c>
      <c r="FB30">
        <f t="shared" si="5"/>
        <v>6</v>
      </c>
      <c r="FC30">
        <f t="shared" si="47"/>
        <v>3</v>
      </c>
    </row>
    <row r="31" spans="1:159" x14ac:dyDescent="0.25">
      <c r="A31">
        <v>67</v>
      </c>
      <c r="B31" t="s">
        <v>84</v>
      </c>
      <c r="C31" t="s">
        <v>36</v>
      </c>
      <c r="D31" t="s">
        <v>305</v>
      </c>
      <c r="AK31">
        <v>4</v>
      </c>
      <c r="AL31">
        <v>2</v>
      </c>
      <c r="AM31">
        <v>5</v>
      </c>
      <c r="AN31">
        <v>7</v>
      </c>
      <c r="AO31">
        <v>5</v>
      </c>
      <c r="AP31">
        <v>4</v>
      </c>
      <c r="AQ31">
        <v>1</v>
      </c>
      <c r="AR31">
        <v>1</v>
      </c>
      <c r="AS31">
        <v>4</v>
      </c>
      <c r="AT31">
        <v>1</v>
      </c>
      <c r="AU31">
        <v>4</v>
      </c>
      <c r="AV31">
        <v>2</v>
      </c>
      <c r="AW31">
        <v>5</v>
      </c>
      <c r="AX31">
        <v>4</v>
      </c>
      <c r="AY31">
        <v>7</v>
      </c>
      <c r="AZ31">
        <v>8</v>
      </c>
      <c r="BA31">
        <v>1</v>
      </c>
      <c r="BB31">
        <v>3</v>
      </c>
      <c r="BC31" t="s">
        <v>6</v>
      </c>
      <c r="BD31">
        <v>12</v>
      </c>
      <c r="BE31">
        <v>2</v>
      </c>
      <c r="BF31">
        <v>3</v>
      </c>
      <c r="BG31">
        <v>9</v>
      </c>
      <c r="BH31">
        <v>3</v>
      </c>
      <c r="BI31">
        <v>5</v>
      </c>
      <c r="BJ31">
        <v>3</v>
      </c>
      <c r="CL31" s="3">
        <f t="shared" si="6"/>
        <v>4.2</v>
      </c>
      <c r="CM31" s="3">
        <f t="shared" si="7"/>
        <v>2.7233557730613653</v>
      </c>
      <c r="CN31" s="6">
        <f t="shared" si="8"/>
        <v>25</v>
      </c>
      <c r="CO31" s="3">
        <f t="shared" si="9"/>
        <v>0.16</v>
      </c>
      <c r="CQ31">
        <f t="shared" si="10"/>
        <v>4</v>
      </c>
      <c r="CR31">
        <f t="shared" si="11"/>
        <v>3</v>
      </c>
      <c r="CS31">
        <f t="shared" si="12"/>
        <v>4</v>
      </c>
      <c r="CT31">
        <f t="shared" si="13"/>
        <v>5</v>
      </c>
      <c r="CU31">
        <f t="shared" si="14"/>
        <v>4</v>
      </c>
      <c r="CV31">
        <f t="shared" si="15"/>
        <v>0</v>
      </c>
      <c r="CW31">
        <f t="shared" si="16"/>
        <v>2</v>
      </c>
      <c r="CX31">
        <f t="shared" si="17"/>
        <v>1</v>
      </c>
      <c r="CY31">
        <f t="shared" si="18"/>
        <v>1</v>
      </c>
      <c r="CZ31">
        <f t="shared" si="19"/>
        <v>0</v>
      </c>
      <c r="DA31">
        <f t="shared" si="20"/>
        <v>1</v>
      </c>
      <c r="DB31">
        <f t="shared" si="21"/>
        <v>0</v>
      </c>
      <c r="DC31">
        <f t="shared" si="22"/>
        <v>0</v>
      </c>
      <c r="DD31">
        <f t="shared" si="23"/>
        <v>0</v>
      </c>
      <c r="DF31">
        <f t="shared" si="78"/>
        <v>4</v>
      </c>
      <c r="DG31" t="str">
        <f t="shared" si="79"/>
        <v/>
      </c>
      <c r="EX31" s="7" t="str">
        <v>Team Project 1</v>
      </c>
      <c r="EY31" s="6">
        <f t="shared" si="3"/>
        <v>43</v>
      </c>
      <c r="EZ31">
        <f t="shared" si="4"/>
        <v>5</v>
      </c>
      <c r="FA31" s="3">
        <f t="shared" si="46"/>
        <v>0.11627906976744186</v>
      </c>
      <c r="FB31">
        <f t="shared" si="5"/>
        <v>18</v>
      </c>
      <c r="FC31">
        <f t="shared" si="47"/>
        <v>3</v>
      </c>
    </row>
    <row r="32" spans="1:159" x14ac:dyDescent="0.25">
      <c r="A32">
        <v>70</v>
      </c>
      <c r="B32" t="s">
        <v>31</v>
      </c>
      <c r="C32" t="s">
        <v>37</v>
      </c>
      <c r="D32" t="s">
        <v>94</v>
      </c>
      <c r="BC32">
        <v>5</v>
      </c>
      <c r="BD32">
        <v>5</v>
      </c>
      <c r="BE32">
        <v>7</v>
      </c>
      <c r="BF32" t="s">
        <v>6</v>
      </c>
      <c r="BG32">
        <v>6</v>
      </c>
      <c r="BH32">
        <v>5</v>
      </c>
      <c r="BI32">
        <v>8</v>
      </c>
      <c r="BJ32">
        <v>5</v>
      </c>
      <c r="BK32">
        <v>3</v>
      </c>
      <c r="BL32">
        <v>4</v>
      </c>
      <c r="BM32">
        <v>7</v>
      </c>
      <c r="BN32">
        <v>7</v>
      </c>
      <c r="BO32">
        <v>10</v>
      </c>
      <c r="BQ32" t="s">
        <v>6</v>
      </c>
      <c r="CL32" s="3">
        <f t="shared" si="6"/>
        <v>6</v>
      </c>
      <c r="CM32" s="3">
        <f t="shared" si="7"/>
        <v>1.9069251784911847</v>
      </c>
      <c r="CN32" s="6">
        <f t="shared" si="8"/>
        <v>12</v>
      </c>
      <c r="CO32" s="3">
        <f t="shared" si="9"/>
        <v>0</v>
      </c>
      <c r="CQ32">
        <f t="shared" si="10"/>
        <v>0</v>
      </c>
      <c r="CR32">
        <f t="shared" si="11"/>
        <v>0</v>
      </c>
      <c r="CS32">
        <f t="shared" si="12"/>
        <v>1</v>
      </c>
      <c r="CT32">
        <f t="shared" si="13"/>
        <v>1</v>
      </c>
      <c r="CU32">
        <f t="shared" si="14"/>
        <v>4</v>
      </c>
      <c r="CV32">
        <f t="shared" si="15"/>
        <v>1</v>
      </c>
      <c r="CW32">
        <f t="shared" si="16"/>
        <v>3</v>
      </c>
      <c r="CX32">
        <f t="shared" si="17"/>
        <v>1</v>
      </c>
      <c r="CY32">
        <f t="shared" si="18"/>
        <v>0</v>
      </c>
      <c r="CZ32">
        <f t="shared" si="19"/>
        <v>1</v>
      </c>
      <c r="DA32">
        <f t="shared" si="20"/>
        <v>2</v>
      </c>
      <c r="DB32">
        <f t="shared" si="21"/>
        <v>0</v>
      </c>
      <c r="DC32">
        <f t="shared" si="22"/>
        <v>0</v>
      </c>
      <c r="DD32">
        <f t="shared" si="23"/>
        <v>0</v>
      </c>
      <c r="DF32" t="str">
        <f t="shared" si="78"/>
        <v/>
      </c>
      <c r="DG32">
        <f t="shared" si="79"/>
        <v>0</v>
      </c>
      <c r="EX32" s="7" t="str">
        <v>TF Sport</v>
      </c>
      <c r="EY32" s="6">
        <f t="shared" si="3"/>
        <v>24</v>
      </c>
      <c r="EZ32">
        <f t="shared" si="4"/>
        <v>7</v>
      </c>
      <c r="FA32" s="3">
        <f t="shared" si="46"/>
        <v>0.29166666666666669</v>
      </c>
      <c r="FB32">
        <f t="shared" si="5"/>
        <v>16</v>
      </c>
      <c r="FC32">
        <f t="shared" si="47"/>
        <v>2</v>
      </c>
    </row>
    <row r="33" spans="1:111" x14ac:dyDescent="0.25">
      <c r="A33">
        <v>71</v>
      </c>
      <c r="B33" t="s">
        <v>31</v>
      </c>
      <c r="C33" t="s">
        <v>36</v>
      </c>
      <c r="D33" t="s">
        <v>23</v>
      </c>
      <c r="M33">
        <v>2</v>
      </c>
      <c r="N33">
        <v>2</v>
      </c>
      <c r="O33">
        <v>4</v>
      </c>
      <c r="P33" t="s">
        <v>6</v>
      </c>
      <c r="Q33">
        <v>3</v>
      </c>
      <c r="R33">
        <v>5</v>
      </c>
      <c r="S33">
        <v>5</v>
      </c>
      <c r="T33">
        <v>3</v>
      </c>
      <c r="U33">
        <v>5</v>
      </c>
      <c r="V33">
        <v>3</v>
      </c>
      <c r="W33" t="s">
        <v>6</v>
      </c>
      <c r="X33">
        <v>5</v>
      </c>
      <c r="Y33">
        <v>2</v>
      </c>
      <c r="Z33">
        <v>3</v>
      </c>
      <c r="AA33">
        <v>3</v>
      </c>
      <c r="AB33">
        <v>3</v>
      </c>
      <c r="AC33">
        <v>3</v>
      </c>
      <c r="AD33">
        <v>7</v>
      </c>
      <c r="AE33">
        <v>1</v>
      </c>
      <c r="AF33">
        <v>3</v>
      </c>
      <c r="AG33">
        <v>3</v>
      </c>
      <c r="AH33">
        <v>3</v>
      </c>
      <c r="AI33">
        <v>4</v>
      </c>
      <c r="AJ33">
        <v>6</v>
      </c>
      <c r="AK33">
        <v>1</v>
      </c>
      <c r="AL33">
        <v>1</v>
      </c>
      <c r="AM33" t="s">
        <v>6</v>
      </c>
      <c r="AN33">
        <v>2</v>
      </c>
      <c r="AO33">
        <v>4</v>
      </c>
      <c r="AP33">
        <v>3</v>
      </c>
      <c r="AQ33">
        <v>4</v>
      </c>
      <c r="AR33">
        <v>5</v>
      </c>
      <c r="AS33">
        <v>3</v>
      </c>
      <c r="AT33">
        <v>5</v>
      </c>
      <c r="AU33">
        <v>1</v>
      </c>
      <c r="AV33">
        <v>4</v>
      </c>
      <c r="AW33">
        <v>8</v>
      </c>
      <c r="AX33">
        <v>2</v>
      </c>
      <c r="AY33">
        <v>3</v>
      </c>
      <c r="AZ33">
        <v>5</v>
      </c>
      <c r="BA33">
        <v>6</v>
      </c>
      <c r="BB33">
        <v>1</v>
      </c>
      <c r="BC33">
        <v>3</v>
      </c>
      <c r="BD33">
        <v>6</v>
      </c>
      <c r="BE33">
        <v>16</v>
      </c>
      <c r="BF33">
        <v>10</v>
      </c>
      <c r="BG33">
        <v>6</v>
      </c>
      <c r="BH33">
        <v>6</v>
      </c>
      <c r="BI33">
        <v>6</v>
      </c>
      <c r="BJ33" t="s">
        <v>6</v>
      </c>
      <c r="BK33" t="s">
        <v>6</v>
      </c>
      <c r="BL33">
        <v>5</v>
      </c>
      <c r="BM33">
        <v>6</v>
      </c>
      <c r="BN33">
        <v>2</v>
      </c>
      <c r="BO33">
        <v>5</v>
      </c>
      <c r="BP33">
        <v>6</v>
      </c>
      <c r="BQ33" t="s">
        <v>56</v>
      </c>
      <c r="BR33">
        <v>3</v>
      </c>
      <c r="CL33" s="3">
        <f t="shared" si="6"/>
        <v>4.1538461538461542</v>
      </c>
      <c r="CM33" s="3">
        <f t="shared" si="7"/>
        <v>2.5389871022277828</v>
      </c>
      <c r="CN33" s="6">
        <f t="shared" si="8"/>
        <v>52</v>
      </c>
      <c r="CO33" s="3">
        <f t="shared" si="9"/>
        <v>9.6153846153846159E-2</v>
      </c>
      <c r="CQ33">
        <f t="shared" si="10"/>
        <v>5</v>
      </c>
      <c r="CR33">
        <f t="shared" si="11"/>
        <v>6</v>
      </c>
      <c r="CS33">
        <f t="shared" si="12"/>
        <v>15</v>
      </c>
      <c r="CT33">
        <f t="shared" si="13"/>
        <v>5</v>
      </c>
      <c r="CU33">
        <f t="shared" si="14"/>
        <v>9</v>
      </c>
      <c r="CV33">
        <f t="shared" si="15"/>
        <v>8</v>
      </c>
      <c r="CW33">
        <f t="shared" si="16"/>
        <v>1</v>
      </c>
      <c r="CX33">
        <f t="shared" si="17"/>
        <v>1</v>
      </c>
      <c r="CY33">
        <f t="shared" si="18"/>
        <v>0</v>
      </c>
      <c r="CZ33">
        <f t="shared" si="19"/>
        <v>1</v>
      </c>
      <c r="DA33">
        <f t="shared" si="20"/>
        <v>5</v>
      </c>
      <c r="DB33">
        <f t="shared" si="21"/>
        <v>1</v>
      </c>
      <c r="DC33">
        <f t="shared" si="22"/>
        <v>0</v>
      </c>
      <c r="DD33">
        <f t="shared" si="23"/>
        <v>0</v>
      </c>
      <c r="DF33">
        <f t="shared" si="78"/>
        <v>5</v>
      </c>
      <c r="DG33" t="str">
        <f t="shared" si="79"/>
        <v/>
      </c>
    </row>
    <row r="34" spans="1:111" x14ac:dyDescent="0.25">
      <c r="A34">
        <v>71</v>
      </c>
      <c r="B34" t="s">
        <v>31</v>
      </c>
      <c r="C34" t="s">
        <v>37</v>
      </c>
      <c r="D34" t="s">
        <v>83</v>
      </c>
      <c r="BY34" t="s">
        <v>6</v>
      </c>
      <c r="BZ34">
        <v>12</v>
      </c>
      <c r="CA34" t="s">
        <v>6</v>
      </c>
      <c r="CB34">
        <v>5</v>
      </c>
      <c r="CC34">
        <v>7</v>
      </c>
      <c r="CD34">
        <v>13</v>
      </c>
      <c r="CL34" s="3">
        <f t="shared" si="6"/>
        <v>9.25</v>
      </c>
      <c r="CM34" s="3">
        <f t="shared" si="7"/>
        <v>3.8622100754188224</v>
      </c>
      <c r="CN34" s="6">
        <f t="shared" si="8"/>
        <v>4</v>
      </c>
      <c r="CO34" s="3">
        <f t="shared" si="9"/>
        <v>0</v>
      </c>
      <c r="CQ34">
        <f t="shared" si="10"/>
        <v>0</v>
      </c>
      <c r="CR34">
        <f t="shared" si="11"/>
        <v>0</v>
      </c>
      <c r="CS34">
        <f t="shared" si="12"/>
        <v>0</v>
      </c>
      <c r="CT34">
        <f t="shared" si="13"/>
        <v>0</v>
      </c>
      <c r="CU34">
        <f t="shared" si="14"/>
        <v>1</v>
      </c>
      <c r="CV34">
        <f t="shared" si="15"/>
        <v>0</v>
      </c>
      <c r="CW34">
        <f t="shared" si="16"/>
        <v>1</v>
      </c>
      <c r="CX34">
        <f t="shared" si="17"/>
        <v>0</v>
      </c>
      <c r="CY34">
        <f t="shared" si="18"/>
        <v>0</v>
      </c>
      <c r="CZ34">
        <f t="shared" si="19"/>
        <v>0</v>
      </c>
      <c r="DA34">
        <f t="shared" si="20"/>
        <v>2</v>
      </c>
      <c r="DB34">
        <f t="shared" si="21"/>
        <v>0</v>
      </c>
      <c r="DC34">
        <f t="shared" si="22"/>
        <v>0</v>
      </c>
      <c r="DD34">
        <f t="shared" si="23"/>
        <v>0</v>
      </c>
      <c r="DF34" t="str">
        <f t="shared" si="78"/>
        <v/>
      </c>
      <c r="DG34">
        <f t="shared" si="79"/>
        <v>0</v>
      </c>
    </row>
    <row r="35" spans="1:111" x14ac:dyDescent="0.25">
      <c r="A35">
        <v>72</v>
      </c>
      <c r="B35" t="s">
        <v>31</v>
      </c>
      <c r="C35" t="s">
        <v>37</v>
      </c>
      <c r="D35" t="s">
        <v>62</v>
      </c>
      <c r="AC35">
        <v>3</v>
      </c>
      <c r="AD35">
        <v>3</v>
      </c>
      <c r="AE35">
        <v>1</v>
      </c>
      <c r="AF35">
        <v>1</v>
      </c>
      <c r="AG35">
        <v>1</v>
      </c>
      <c r="AH35">
        <v>6</v>
      </c>
      <c r="AI35">
        <v>3</v>
      </c>
      <c r="AJ35">
        <v>5</v>
      </c>
      <c r="CL35" s="3">
        <f t="shared" si="6"/>
        <v>2.875</v>
      </c>
      <c r="CM35" s="3">
        <f t="shared" si="7"/>
        <v>1.8850918886280925</v>
      </c>
      <c r="CN35" s="6">
        <f t="shared" si="8"/>
        <v>8</v>
      </c>
      <c r="CO35" s="3">
        <f t="shared" si="9"/>
        <v>0.375</v>
      </c>
      <c r="CQ35">
        <f t="shared" si="10"/>
        <v>3</v>
      </c>
      <c r="CR35">
        <f t="shared" si="11"/>
        <v>0</v>
      </c>
      <c r="CS35">
        <f t="shared" si="12"/>
        <v>3</v>
      </c>
      <c r="CT35">
        <f t="shared" si="13"/>
        <v>0</v>
      </c>
      <c r="CU35">
        <f t="shared" si="14"/>
        <v>1</v>
      </c>
      <c r="CV35">
        <f t="shared" si="15"/>
        <v>1</v>
      </c>
      <c r="CW35">
        <f t="shared" si="16"/>
        <v>0</v>
      </c>
      <c r="CX35">
        <f t="shared" si="17"/>
        <v>0</v>
      </c>
      <c r="CY35">
        <f t="shared" si="18"/>
        <v>0</v>
      </c>
      <c r="CZ35">
        <f t="shared" si="19"/>
        <v>0</v>
      </c>
      <c r="DA35">
        <f t="shared" si="20"/>
        <v>0</v>
      </c>
      <c r="DB35">
        <f t="shared" si="21"/>
        <v>0</v>
      </c>
      <c r="DC35">
        <f t="shared" si="22"/>
        <v>0</v>
      </c>
      <c r="DD35">
        <f t="shared" si="23"/>
        <v>0</v>
      </c>
      <c r="DF35" t="str">
        <f t="shared" si="78"/>
        <v/>
      </c>
      <c r="DG35">
        <f t="shared" si="79"/>
        <v>3</v>
      </c>
    </row>
    <row r="36" spans="1:111" x14ac:dyDescent="0.25">
      <c r="A36">
        <v>75</v>
      </c>
      <c r="B36" t="s">
        <v>33</v>
      </c>
      <c r="C36" t="s">
        <v>37</v>
      </c>
      <c r="D36" t="s">
        <v>53</v>
      </c>
      <c r="U36" t="s">
        <v>6</v>
      </c>
      <c r="V36">
        <v>6</v>
      </c>
      <c r="W36" t="s">
        <v>6</v>
      </c>
      <c r="X36">
        <v>7</v>
      </c>
      <c r="Y36">
        <v>3</v>
      </c>
      <c r="Z36">
        <v>4</v>
      </c>
      <c r="AA36">
        <v>7</v>
      </c>
      <c r="AB36">
        <v>5</v>
      </c>
      <c r="CL36" s="3">
        <f t="shared" si="6"/>
        <v>5.333333333333333</v>
      </c>
      <c r="CM36" s="3">
        <f t="shared" si="7"/>
        <v>1.6329931618554527</v>
      </c>
      <c r="CN36" s="6">
        <f t="shared" si="8"/>
        <v>6</v>
      </c>
      <c r="CO36" s="3">
        <f t="shared" si="9"/>
        <v>0</v>
      </c>
      <c r="CQ36">
        <f t="shared" si="10"/>
        <v>0</v>
      </c>
      <c r="CR36">
        <f t="shared" si="11"/>
        <v>0</v>
      </c>
      <c r="CS36">
        <f t="shared" si="12"/>
        <v>1</v>
      </c>
      <c r="CT36">
        <f t="shared" si="13"/>
        <v>1</v>
      </c>
      <c r="CU36">
        <f t="shared" si="14"/>
        <v>1</v>
      </c>
      <c r="CV36">
        <f t="shared" si="15"/>
        <v>1</v>
      </c>
      <c r="CW36">
        <f t="shared" si="16"/>
        <v>2</v>
      </c>
      <c r="CX36">
        <f t="shared" si="17"/>
        <v>0</v>
      </c>
      <c r="CY36">
        <f t="shared" si="18"/>
        <v>0</v>
      </c>
      <c r="CZ36">
        <f t="shared" si="19"/>
        <v>0</v>
      </c>
      <c r="DA36">
        <f t="shared" si="20"/>
        <v>2</v>
      </c>
      <c r="DB36">
        <f t="shared" si="21"/>
        <v>0</v>
      </c>
      <c r="DC36">
        <f t="shared" si="22"/>
        <v>0</v>
      </c>
      <c r="DD36">
        <f t="shared" si="23"/>
        <v>0</v>
      </c>
      <c r="DF36" t="str">
        <f t="shared" si="78"/>
        <v/>
      </c>
      <c r="DG36">
        <f t="shared" si="79"/>
        <v>0</v>
      </c>
    </row>
    <row r="37" spans="1:111" x14ac:dyDescent="0.25">
      <c r="A37">
        <v>76</v>
      </c>
      <c r="B37" t="s">
        <v>33</v>
      </c>
      <c r="C37" t="s">
        <v>37</v>
      </c>
      <c r="D37" t="s">
        <v>45</v>
      </c>
      <c r="M37">
        <v>7</v>
      </c>
      <c r="N37">
        <v>6</v>
      </c>
      <c r="O37">
        <v>1</v>
      </c>
      <c r="P37">
        <v>4</v>
      </c>
      <c r="Q37">
        <v>3</v>
      </c>
      <c r="R37">
        <v>5</v>
      </c>
      <c r="S37">
        <v>2</v>
      </c>
      <c r="T37">
        <v>6</v>
      </c>
      <c r="CL37" s="3">
        <f t="shared" si="6"/>
        <v>4.25</v>
      </c>
      <c r="CM37" s="3">
        <f t="shared" si="7"/>
        <v>2.1213203435596424</v>
      </c>
      <c r="CN37" s="6">
        <f t="shared" si="8"/>
        <v>8</v>
      </c>
      <c r="CO37" s="3">
        <f t="shared" si="9"/>
        <v>0.125</v>
      </c>
      <c r="CQ37">
        <f t="shared" si="10"/>
        <v>1</v>
      </c>
      <c r="CR37">
        <f t="shared" si="11"/>
        <v>1</v>
      </c>
      <c r="CS37">
        <f t="shared" si="12"/>
        <v>1</v>
      </c>
      <c r="CT37">
        <f t="shared" si="13"/>
        <v>1</v>
      </c>
      <c r="CU37">
        <f t="shared" si="14"/>
        <v>1</v>
      </c>
      <c r="CV37">
        <f t="shared" si="15"/>
        <v>2</v>
      </c>
      <c r="CW37">
        <f t="shared" si="16"/>
        <v>1</v>
      </c>
      <c r="CX37">
        <f t="shared" si="17"/>
        <v>0</v>
      </c>
      <c r="CY37">
        <f t="shared" si="18"/>
        <v>0</v>
      </c>
      <c r="CZ37">
        <f t="shared" si="19"/>
        <v>0</v>
      </c>
      <c r="DA37">
        <f t="shared" si="20"/>
        <v>0</v>
      </c>
      <c r="DB37">
        <f t="shared" si="21"/>
        <v>0</v>
      </c>
      <c r="DC37">
        <f t="shared" si="22"/>
        <v>0</v>
      </c>
      <c r="DD37">
        <f t="shared" si="23"/>
        <v>0</v>
      </c>
      <c r="DF37" t="str">
        <f t="shared" si="78"/>
        <v/>
      </c>
      <c r="DG37">
        <f t="shared" si="79"/>
        <v>1</v>
      </c>
    </row>
    <row r="38" spans="1:111" x14ac:dyDescent="0.25">
      <c r="A38">
        <v>77</v>
      </c>
      <c r="B38" t="s">
        <v>33</v>
      </c>
      <c r="C38" t="s">
        <v>36</v>
      </c>
      <c r="D38" t="s">
        <v>46</v>
      </c>
      <c r="E38">
        <v>2</v>
      </c>
      <c r="F38">
        <v>1</v>
      </c>
      <c r="G38" t="s">
        <v>6</v>
      </c>
      <c r="H38">
        <v>3</v>
      </c>
      <c r="I38">
        <v>3</v>
      </c>
      <c r="J38">
        <v>3</v>
      </c>
      <c r="K38">
        <v>1</v>
      </c>
      <c r="L38">
        <v>2</v>
      </c>
      <c r="AK38">
        <v>6</v>
      </c>
      <c r="AL38">
        <v>4</v>
      </c>
      <c r="AM38">
        <v>4</v>
      </c>
      <c r="AN38">
        <v>6</v>
      </c>
      <c r="AO38">
        <v>6</v>
      </c>
      <c r="AP38">
        <v>6</v>
      </c>
      <c r="AQ38">
        <v>7</v>
      </c>
      <c r="AR38">
        <v>6</v>
      </c>
      <c r="AS38">
        <v>7</v>
      </c>
      <c r="CL38" s="3">
        <f t="shared" si="6"/>
        <v>4.1875</v>
      </c>
      <c r="CM38" s="3">
        <f t="shared" si="7"/>
        <v>2.1045585443666486</v>
      </c>
      <c r="CN38" s="6">
        <f t="shared" si="8"/>
        <v>16</v>
      </c>
      <c r="CO38" s="3">
        <f t="shared" si="9"/>
        <v>0.125</v>
      </c>
      <c r="CQ38">
        <f t="shared" si="10"/>
        <v>2</v>
      </c>
      <c r="CR38">
        <f t="shared" si="11"/>
        <v>2</v>
      </c>
      <c r="CS38">
        <f t="shared" si="12"/>
        <v>3</v>
      </c>
      <c r="CT38">
        <f t="shared" si="13"/>
        <v>2</v>
      </c>
      <c r="CU38">
        <f t="shared" si="14"/>
        <v>0</v>
      </c>
      <c r="CV38">
        <f t="shared" si="15"/>
        <v>5</v>
      </c>
      <c r="CW38">
        <f t="shared" si="16"/>
        <v>2</v>
      </c>
      <c r="CX38">
        <f t="shared" si="17"/>
        <v>0</v>
      </c>
      <c r="CY38">
        <f t="shared" si="18"/>
        <v>0</v>
      </c>
      <c r="CZ38">
        <f t="shared" si="19"/>
        <v>0</v>
      </c>
      <c r="DA38">
        <f t="shared" si="20"/>
        <v>1</v>
      </c>
      <c r="DB38">
        <f t="shared" si="21"/>
        <v>0</v>
      </c>
      <c r="DC38">
        <f t="shared" si="22"/>
        <v>0</v>
      </c>
      <c r="DD38">
        <f t="shared" si="23"/>
        <v>0</v>
      </c>
      <c r="DF38">
        <f t="shared" si="78"/>
        <v>2</v>
      </c>
      <c r="DG38" t="str">
        <f t="shared" si="79"/>
        <v/>
      </c>
    </row>
    <row r="39" spans="1:111" x14ac:dyDescent="0.25">
      <c r="A39">
        <v>77</v>
      </c>
      <c r="B39" t="s">
        <v>33</v>
      </c>
      <c r="C39" t="s">
        <v>37</v>
      </c>
      <c r="D39" t="s">
        <v>46</v>
      </c>
      <c r="AC39">
        <v>6</v>
      </c>
      <c r="AD39">
        <v>5</v>
      </c>
      <c r="AE39">
        <v>2</v>
      </c>
      <c r="AF39">
        <v>4</v>
      </c>
      <c r="AG39">
        <v>4</v>
      </c>
      <c r="AH39">
        <v>1</v>
      </c>
      <c r="AI39">
        <v>4</v>
      </c>
      <c r="AJ39">
        <v>3</v>
      </c>
      <c r="AT39">
        <v>3</v>
      </c>
      <c r="AU39">
        <v>2</v>
      </c>
      <c r="AV39">
        <v>2</v>
      </c>
      <c r="AW39">
        <v>1</v>
      </c>
      <c r="AX39">
        <v>1</v>
      </c>
      <c r="AY39">
        <v>4</v>
      </c>
      <c r="AZ39">
        <v>3</v>
      </c>
      <c r="BA39">
        <v>3</v>
      </c>
      <c r="BB39">
        <v>4</v>
      </c>
      <c r="BC39">
        <v>4</v>
      </c>
      <c r="BD39">
        <v>1</v>
      </c>
      <c r="BE39">
        <v>1</v>
      </c>
      <c r="BF39" t="s">
        <v>86</v>
      </c>
      <c r="BG39">
        <v>1</v>
      </c>
      <c r="BH39">
        <v>1</v>
      </c>
      <c r="BI39">
        <v>1</v>
      </c>
      <c r="BJ39">
        <v>2</v>
      </c>
      <c r="BK39">
        <v>5</v>
      </c>
      <c r="BL39">
        <v>5</v>
      </c>
      <c r="BM39">
        <v>11</v>
      </c>
      <c r="BN39">
        <v>6</v>
      </c>
      <c r="BO39">
        <v>5</v>
      </c>
      <c r="BP39">
        <v>2</v>
      </c>
      <c r="BQ39">
        <v>2</v>
      </c>
      <c r="BR39">
        <v>7</v>
      </c>
      <c r="BS39" t="s">
        <v>6</v>
      </c>
      <c r="BT39" t="s">
        <v>6</v>
      </c>
      <c r="BU39">
        <v>5</v>
      </c>
      <c r="BV39">
        <v>4</v>
      </c>
      <c r="BW39">
        <v>2</v>
      </c>
      <c r="BX39">
        <v>2</v>
      </c>
      <c r="BY39">
        <v>4</v>
      </c>
      <c r="BZ39">
        <v>1</v>
      </c>
      <c r="CA39">
        <v>8</v>
      </c>
      <c r="CB39">
        <v>1</v>
      </c>
      <c r="CC39" t="s">
        <v>6</v>
      </c>
      <c r="CD39">
        <v>8</v>
      </c>
      <c r="CE39">
        <v>2</v>
      </c>
      <c r="CF39">
        <v>7</v>
      </c>
      <c r="CG39">
        <v>9</v>
      </c>
      <c r="CH39" t="s">
        <v>6</v>
      </c>
      <c r="CI39">
        <v>1</v>
      </c>
      <c r="CJ39">
        <v>6</v>
      </c>
      <c r="CK39">
        <v>6</v>
      </c>
      <c r="CL39" s="3">
        <f t="shared" si="6"/>
        <v>3.6595744680851063</v>
      </c>
      <c r="CM39" s="3">
        <f t="shared" si="7"/>
        <v>2.4607934010827099</v>
      </c>
      <c r="CN39" s="6">
        <f t="shared" si="8"/>
        <v>47</v>
      </c>
      <c r="CO39" s="3">
        <f t="shared" si="9"/>
        <v>0.23404255319148937</v>
      </c>
      <c r="CQ39">
        <f t="shared" si="10"/>
        <v>11</v>
      </c>
      <c r="CR39">
        <f t="shared" si="11"/>
        <v>9</v>
      </c>
      <c r="CS39">
        <f t="shared" si="12"/>
        <v>4</v>
      </c>
      <c r="CT39">
        <f t="shared" si="13"/>
        <v>8</v>
      </c>
      <c r="CU39">
        <f t="shared" si="14"/>
        <v>5</v>
      </c>
      <c r="CV39">
        <f t="shared" si="15"/>
        <v>4</v>
      </c>
      <c r="CW39">
        <f t="shared" si="16"/>
        <v>2</v>
      </c>
      <c r="CX39">
        <f t="shared" si="17"/>
        <v>2</v>
      </c>
      <c r="CY39">
        <f t="shared" si="18"/>
        <v>1</v>
      </c>
      <c r="CZ39">
        <f t="shared" si="19"/>
        <v>0</v>
      </c>
      <c r="DA39">
        <f t="shared" si="20"/>
        <v>4</v>
      </c>
      <c r="DB39">
        <f t="shared" si="21"/>
        <v>0</v>
      </c>
      <c r="DC39">
        <f t="shared" si="22"/>
        <v>0</v>
      </c>
      <c r="DD39">
        <f t="shared" si="23"/>
        <v>0</v>
      </c>
      <c r="DF39" t="str">
        <f t="shared" si="78"/>
        <v/>
      </c>
      <c r="DG39">
        <f t="shared" si="79"/>
        <v>11</v>
      </c>
    </row>
    <row r="40" spans="1:111" x14ac:dyDescent="0.25">
      <c r="A40">
        <v>78</v>
      </c>
      <c r="B40" t="s">
        <v>33</v>
      </c>
      <c r="C40" t="s">
        <v>37</v>
      </c>
      <c r="D40" t="s">
        <v>74</v>
      </c>
      <c r="AK40">
        <v>4</v>
      </c>
      <c r="AL40">
        <v>4</v>
      </c>
      <c r="AM40">
        <v>5</v>
      </c>
      <c r="AN40" t="s">
        <v>70</v>
      </c>
      <c r="AO40">
        <v>3</v>
      </c>
      <c r="AP40">
        <v>2</v>
      </c>
      <c r="AQ40">
        <v>3</v>
      </c>
      <c r="AR40">
        <v>3</v>
      </c>
      <c r="AS40">
        <v>2</v>
      </c>
      <c r="CL40" s="3">
        <f t="shared" si="6"/>
        <v>3.25</v>
      </c>
      <c r="CM40" s="3">
        <f t="shared" si="7"/>
        <v>1.0350983390135313</v>
      </c>
      <c r="CN40" s="6">
        <f t="shared" si="8"/>
        <v>8</v>
      </c>
      <c r="CO40" s="3">
        <f t="shared" si="9"/>
        <v>0</v>
      </c>
      <c r="CQ40">
        <f t="shared" si="10"/>
        <v>0</v>
      </c>
      <c r="CR40">
        <f t="shared" si="11"/>
        <v>2</v>
      </c>
      <c r="CS40">
        <f t="shared" si="12"/>
        <v>3</v>
      </c>
      <c r="CT40">
        <f t="shared" si="13"/>
        <v>2</v>
      </c>
      <c r="CU40">
        <f t="shared" si="14"/>
        <v>1</v>
      </c>
      <c r="CV40">
        <f t="shared" si="15"/>
        <v>0</v>
      </c>
      <c r="CW40">
        <f t="shared" si="16"/>
        <v>0</v>
      </c>
      <c r="CX40">
        <f t="shared" si="17"/>
        <v>0</v>
      </c>
      <c r="CY40">
        <f t="shared" si="18"/>
        <v>0</v>
      </c>
      <c r="CZ40">
        <f t="shared" si="19"/>
        <v>0</v>
      </c>
      <c r="DA40">
        <f t="shared" si="20"/>
        <v>0</v>
      </c>
      <c r="DB40">
        <f t="shared" si="21"/>
        <v>0</v>
      </c>
      <c r="DC40">
        <f t="shared" si="22"/>
        <v>0</v>
      </c>
      <c r="DD40">
        <f t="shared" si="23"/>
        <v>0</v>
      </c>
      <c r="DF40" t="str">
        <f t="shared" si="78"/>
        <v/>
      </c>
      <c r="DG40">
        <f t="shared" si="79"/>
        <v>0</v>
      </c>
    </row>
    <row r="41" spans="1:111" x14ac:dyDescent="0.25">
      <c r="A41">
        <v>81</v>
      </c>
      <c r="B41" t="s">
        <v>31</v>
      </c>
      <c r="C41" t="s">
        <v>37</v>
      </c>
      <c r="D41" t="s">
        <v>44</v>
      </c>
      <c r="M41">
        <v>3</v>
      </c>
      <c r="N41">
        <v>1</v>
      </c>
      <c r="O41">
        <v>6</v>
      </c>
      <c r="P41">
        <v>2</v>
      </c>
      <c r="Q41">
        <v>4</v>
      </c>
      <c r="R41">
        <v>4</v>
      </c>
      <c r="S41">
        <v>1</v>
      </c>
      <c r="T41">
        <v>2</v>
      </c>
      <c r="CL41" s="3">
        <f t="shared" si="6"/>
        <v>2.875</v>
      </c>
      <c r="CM41" s="3">
        <f t="shared" si="7"/>
        <v>1.7268882005337975</v>
      </c>
      <c r="CN41" s="6">
        <f t="shared" si="8"/>
        <v>8</v>
      </c>
      <c r="CO41" s="3">
        <f t="shared" si="9"/>
        <v>0.25</v>
      </c>
      <c r="CQ41">
        <f t="shared" si="10"/>
        <v>2</v>
      </c>
      <c r="CR41">
        <f t="shared" si="11"/>
        <v>2</v>
      </c>
      <c r="CS41">
        <f t="shared" si="12"/>
        <v>1</v>
      </c>
      <c r="CT41">
        <f t="shared" si="13"/>
        <v>2</v>
      </c>
      <c r="CU41">
        <f t="shared" si="14"/>
        <v>0</v>
      </c>
      <c r="CV41">
        <f t="shared" si="15"/>
        <v>1</v>
      </c>
      <c r="CW41">
        <f t="shared" si="16"/>
        <v>0</v>
      </c>
      <c r="CX41">
        <f t="shared" si="17"/>
        <v>0</v>
      </c>
      <c r="CY41">
        <f t="shared" si="18"/>
        <v>0</v>
      </c>
      <c r="CZ41">
        <f t="shared" si="19"/>
        <v>0</v>
      </c>
      <c r="DA41">
        <f t="shared" si="20"/>
        <v>0</v>
      </c>
      <c r="DB41">
        <f t="shared" si="21"/>
        <v>0</v>
      </c>
      <c r="DC41">
        <f t="shared" si="22"/>
        <v>0</v>
      </c>
      <c r="DD41">
        <f t="shared" si="23"/>
        <v>0</v>
      </c>
      <c r="DF41" t="str">
        <f t="shared" si="78"/>
        <v/>
      </c>
      <c r="DG41">
        <f t="shared" si="79"/>
        <v>2</v>
      </c>
    </row>
    <row r="42" spans="1:111" x14ac:dyDescent="0.25">
      <c r="A42">
        <v>81</v>
      </c>
      <c r="B42" t="s">
        <v>31</v>
      </c>
      <c r="C42" t="s">
        <v>37</v>
      </c>
      <c r="D42" t="s">
        <v>23</v>
      </c>
      <c r="U42">
        <v>3</v>
      </c>
      <c r="V42">
        <v>5</v>
      </c>
      <c r="W42" t="s">
        <v>6</v>
      </c>
      <c r="X42">
        <v>6</v>
      </c>
      <c r="Y42" t="s">
        <v>6</v>
      </c>
      <c r="AA42">
        <v>2</v>
      </c>
      <c r="AB42">
        <v>3</v>
      </c>
      <c r="CL42" s="3">
        <f t="shared" si="6"/>
        <v>3.8</v>
      </c>
      <c r="CM42" s="3">
        <f t="shared" si="7"/>
        <v>1.6431676725154982</v>
      </c>
      <c r="CN42" s="6">
        <f t="shared" si="8"/>
        <v>5</v>
      </c>
      <c r="CO42" s="3">
        <f t="shared" si="9"/>
        <v>0</v>
      </c>
      <c r="CQ42">
        <f t="shared" si="10"/>
        <v>0</v>
      </c>
      <c r="CR42">
        <f t="shared" si="11"/>
        <v>1</v>
      </c>
      <c r="CS42">
        <f t="shared" si="12"/>
        <v>2</v>
      </c>
      <c r="CT42">
        <f t="shared" si="13"/>
        <v>0</v>
      </c>
      <c r="CU42">
        <f t="shared" si="14"/>
        <v>1</v>
      </c>
      <c r="CV42">
        <f t="shared" si="15"/>
        <v>1</v>
      </c>
      <c r="CW42">
        <f t="shared" si="16"/>
        <v>0</v>
      </c>
      <c r="CX42">
        <f t="shared" si="17"/>
        <v>0</v>
      </c>
      <c r="CY42">
        <f t="shared" si="18"/>
        <v>0</v>
      </c>
      <c r="CZ42">
        <f t="shared" si="19"/>
        <v>0</v>
      </c>
      <c r="DA42">
        <f t="shared" si="20"/>
        <v>2</v>
      </c>
      <c r="DB42">
        <f t="shared" si="21"/>
        <v>0</v>
      </c>
      <c r="DC42">
        <f t="shared" si="22"/>
        <v>0</v>
      </c>
      <c r="DD42">
        <f t="shared" si="23"/>
        <v>0</v>
      </c>
      <c r="DF42" t="str">
        <f t="shared" si="78"/>
        <v/>
      </c>
      <c r="DG42">
        <f t="shared" si="79"/>
        <v>0</v>
      </c>
    </row>
    <row r="43" spans="1:111" x14ac:dyDescent="0.25">
      <c r="A43">
        <v>81</v>
      </c>
      <c r="B43" t="s">
        <v>88</v>
      </c>
      <c r="C43" t="s">
        <v>36</v>
      </c>
      <c r="D43" t="s">
        <v>87</v>
      </c>
      <c r="BC43">
        <v>8</v>
      </c>
      <c r="BD43">
        <v>9</v>
      </c>
      <c r="BE43">
        <v>5</v>
      </c>
      <c r="BF43">
        <v>7</v>
      </c>
      <c r="BG43">
        <v>8</v>
      </c>
      <c r="BH43">
        <v>2</v>
      </c>
      <c r="BI43">
        <v>9</v>
      </c>
      <c r="BJ43">
        <v>15</v>
      </c>
      <c r="CL43" s="3">
        <f t="shared" si="6"/>
        <v>7.875</v>
      </c>
      <c r="CM43" s="3">
        <f t="shared" si="7"/>
        <v>3.7201190457142248</v>
      </c>
      <c r="CN43" s="6">
        <f t="shared" si="8"/>
        <v>8</v>
      </c>
      <c r="CO43" s="3">
        <f t="shared" si="9"/>
        <v>0</v>
      </c>
      <c r="CQ43">
        <f t="shared" si="10"/>
        <v>0</v>
      </c>
      <c r="CR43">
        <f t="shared" si="11"/>
        <v>1</v>
      </c>
      <c r="CS43">
        <f t="shared" si="12"/>
        <v>0</v>
      </c>
      <c r="CT43">
        <f t="shared" si="13"/>
        <v>0</v>
      </c>
      <c r="CU43">
        <f t="shared" si="14"/>
        <v>1</v>
      </c>
      <c r="CV43">
        <f t="shared" si="15"/>
        <v>0</v>
      </c>
      <c r="CW43">
        <f t="shared" si="16"/>
        <v>1</v>
      </c>
      <c r="CX43">
        <f t="shared" si="17"/>
        <v>2</v>
      </c>
      <c r="CY43">
        <f t="shared" si="18"/>
        <v>2</v>
      </c>
      <c r="CZ43">
        <f t="shared" si="19"/>
        <v>0</v>
      </c>
      <c r="DA43">
        <f t="shared" si="20"/>
        <v>0</v>
      </c>
      <c r="DB43">
        <f t="shared" si="21"/>
        <v>0</v>
      </c>
      <c r="DC43">
        <f t="shared" si="22"/>
        <v>0</v>
      </c>
      <c r="DD43">
        <f t="shared" si="23"/>
        <v>0</v>
      </c>
      <c r="DF43">
        <f t="shared" si="78"/>
        <v>0</v>
      </c>
      <c r="DG43" t="str">
        <f t="shared" si="79"/>
        <v/>
      </c>
    </row>
    <row r="44" spans="1:111" x14ac:dyDescent="0.25">
      <c r="A44">
        <v>82</v>
      </c>
      <c r="B44" t="s">
        <v>88</v>
      </c>
      <c r="C44" t="s">
        <v>36</v>
      </c>
      <c r="D44" t="s">
        <v>87</v>
      </c>
      <c r="BC44">
        <v>5</v>
      </c>
      <c r="BD44" t="s">
        <v>6</v>
      </c>
      <c r="BE44" t="s">
        <v>6</v>
      </c>
      <c r="BF44">
        <v>2</v>
      </c>
      <c r="BG44">
        <v>10</v>
      </c>
      <c r="BH44">
        <v>7</v>
      </c>
      <c r="BI44">
        <v>4</v>
      </c>
      <c r="BJ44">
        <v>6</v>
      </c>
      <c r="CL44" s="3">
        <f t="shared" si="6"/>
        <v>5.666666666666667</v>
      </c>
      <c r="CM44" s="3">
        <f t="shared" si="7"/>
        <v>2.7325202042558931</v>
      </c>
      <c r="CN44" s="6">
        <f t="shared" si="8"/>
        <v>6</v>
      </c>
      <c r="CO44" s="3">
        <f t="shared" si="9"/>
        <v>0</v>
      </c>
      <c r="CQ44">
        <f t="shared" si="10"/>
        <v>0</v>
      </c>
      <c r="CR44">
        <f t="shared" si="11"/>
        <v>1</v>
      </c>
      <c r="CS44">
        <f t="shared" si="12"/>
        <v>0</v>
      </c>
      <c r="CT44">
        <f t="shared" si="13"/>
        <v>1</v>
      </c>
      <c r="CU44">
        <f t="shared" si="14"/>
        <v>1</v>
      </c>
      <c r="CV44">
        <f t="shared" si="15"/>
        <v>1</v>
      </c>
      <c r="CW44">
        <f t="shared" si="16"/>
        <v>1</v>
      </c>
      <c r="CX44">
        <f t="shared" si="17"/>
        <v>0</v>
      </c>
      <c r="CY44">
        <f t="shared" si="18"/>
        <v>0</v>
      </c>
      <c r="CZ44">
        <f t="shared" si="19"/>
        <v>1</v>
      </c>
      <c r="DA44">
        <f t="shared" si="20"/>
        <v>2</v>
      </c>
      <c r="DB44">
        <f t="shared" si="21"/>
        <v>0</v>
      </c>
      <c r="DC44">
        <f t="shared" si="22"/>
        <v>0</v>
      </c>
      <c r="DD44">
        <f t="shared" si="23"/>
        <v>0</v>
      </c>
      <c r="DF44">
        <f t="shared" si="78"/>
        <v>0</v>
      </c>
      <c r="DG44" t="str">
        <f t="shared" si="79"/>
        <v/>
      </c>
    </row>
    <row r="45" spans="1:111" x14ac:dyDescent="0.25">
      <c r="A45">
        <v>83</v>
      </c>
      <c r="B45" t="s">
        <v>31</v>
      </c>
      <c r="C45" t="s">
        <v>37</v>
      </c>
      <c r="D45" t="s">
        <v>23</v>
      </c>
      <c r="AC45">
        <v>2</v>
      </c>
      <c r="AD45">
        <v>2</v>
      </c>
      <c r="AE45">
        <v>3</v>
      </c>
      <c r="AF45">
        <v>3</v>
      </c>
      <c r="AG45">
        <v>3</v>
      </c>
      <c r="AH45">
        <v>3</v>
      </c>
      <c r="AI45">
        <v>1</v>
      </c>
      <c r="AJ45">
        <v>4</v>
      </c>
      <c r="AK45">
        <v>1</v>
      </c>
      <c r="AL45">
        <v>2</v>
      </c>
      <c r="AM45">
        <v>1</v>
      </c>
      <c r="AN45">
        <v>2</v>
      </c>
      <c r="AO45">
        <v>2</v>
      </c>
      <c r="AP45">
        <v>6</v>
      </c>
      <c r="AQ45">
        <v>2</v>
      </c>
      <c r="AR45">
        <v>2</v>
      </c>
      <c r="AS45">
        <v>3</v>
      </c>
      <c r="BK45">
        <v>1</v>
      </c>
      <c r="BL45">
        <v>2</v>
      </c>
      <c r="BM45">
        <v>4</v>
      </c>
      <c r="BN45">
        <v>4</v>
      </c>
      <c r="BO45">
        <v>4</v>
      </c>
      <c r="BP45">
        <v>1</v>
      </c>
      <c r="BQ45">
        <v>3</v>
      </c>
      <c r="BR45">
        <v>2</v>
      </c>
      <c r="BS45">
        <v>1</v>
      </c>
      <c r="BT45">
        <v>10</v>
      </c>
      <c r="BU45">
        <v>1</v>
      </c>
      <c r="BV45">
        <v>1</v>
      </c>
      <c r="BW45">
        <v>5</v>
      </c>
      <c r="BX45">
        <v>1</v>
      </c>
      <c r="CE45" t="s">
        <v>6</v>
      </c>
      <c r="CF45">
        <v>2</v>
      </c>
      <c r="CG45">
        <v>1</v>
      </c>
      <c r="CH45" t="s">
        <v>6</v>
      </c>
      <c r="CI45">
        <v>6</v>
      </c>
      <c r="CJ45">
        <v>9</v>
      </c>
      <c r="CK45">
        <v>9</v>
      </c>
      <c r="CL45" s="3">
        <f t="shared" si="6"/>
        <v>3.0277777777777777</v>
      </c>
      <c r="CM45" s="3">
        <f t="shared" si="7"/>
        <v>2.3722937798210784</v>
      </c>
      <c r="CN45" s="6">
        <f t="shared" si="8"/>
        <v>36</v>
      </c>
      <c r="CO45" s="3">
        <f t="shared" si="9"/>
        <v>0.27777777777777779</v>
      </c>
      <c r="CQ45">
        <f t="shared" si="10"/>
        <v>10</v>
      </c>
      <c r="CR45">
        <f t="shared" si="11"/>
        <v>10</v>
      </c>
      <c r="CS45">
        <f t="shared" si="12"/>
        <v>6</v>
      </c>
      <c r="CT45">
        <f t="shared" si="13"/>
        <v>4</v>
      </c>
      <c r="CU45">
        <f t="shared" si="14"/>
        <v>1</v>
      </c>
      <c r="CV45">
        <f t="shared" si="15"/>
        <v>2</v>
      </c>
      <c r="CW45">
        <f t="shared" si="16"/>
        <v>0</v>
      </c>
      <c r="CX45">
        <f t="shared" si="17"/>
        <v>0</v>
      </c>
      <c r="CY45">
        <f t="shared" si="18"/>
        <v>2</v>
      </c>
      <c r="CZ45">
        <f t="shared" si="19"/>
        <v>1</v>
      </c>
      <c r="DA45">
        <f t="shared" si="20"/>
        <v>2</v>
      </c>
      <c r="DB45">
        <f t="shared" si="21"/>
        <v>0</v>
      </c>
      <c r="DC45">
        <f t="shared" si="22"/>
        <v>0</v>
      </c>
      <c r="DD45">
        <f t="shared" si="23"/>
        <v>0</v>
      </c>
      <c r="DF45" t="str">
        <f t="shared" si="78"/>
        <v/>
      </c>
      <c r="DG45">
        <f t="shared" si="79"/>
        <v>10</v>
      </c>
    </row>
    <row r="46" spans="1:111" x14ac:dyDescent="0.25">
      <c r="A46">
        <v>85</v>
      </c>
      <c r="B46" t="s">
        <v>31</v>
      </c>
      <c r="C46" t="s">
        <v>37</v>
      </c>
      <c r="D46" t="s">
        <v>112</v>
      </c>
      <c r="BS46">
        <v>8</v>
      </c>
      <c r="BT46">
        <v>6</v>
      </c>
      <c r="BU46">
        <v>8</v>
      </c>
      <c r="BV46">
        <v>6</v>
      </c>
      <c r="BW46">
        <v>8</v>
      </c>
      <c r="BX46">
        <v>8</v>
      </c>
      <c r="BY46">
        <v>5</v>
      </c>
      <c r="BZ46">
        <v>10</v>
      </c>
      <c r="CA46">
        <v>6</v>
      </c>
      <c r="CB46">
        <v>2</v>
      </c>
      <c r="CC46">
        <v>2</v>
      </c>
      <c r="CD46">
        <v>3</v>
      </c>
      <c r="CL46" s="3">
        <f t="shared" si="6"/>
        <v>6</v>
      </c>
      <c r="CM46" s="3">
        <f t="shared" si="7"/>
        <v>2.5936986577612919</v>
      </c>
      <c r="CN46" s="6">
        <f t="shared" si="8"/>
        <v>12</v>
      </c>
      <c r="CO46" s="3">
        <f t="shared" si="9"/>
        <v>0</v>
      </c>
      <c r="CQ46">
        <f t="shared" si="10"/>
        <v>0</v>
      </c>
      <c r="CR46">
        <f t="shared" si="11"/>
        <v>2</v>
      </c>
      <c r="CS46">
        <f t="shared" si="12"/>
        <v>1</v>
      </c>
      <c r="CT46">
        <f t="shared" si="13"/>
        <v>0</v>
      </c>
      <c r="CU46">
        <f t="shared" si="14"/>
        <v>1</v>
      </c>
      <c r="CV46">
        <f t="shared" si="15"/>
        <v>3</v>
      </c>
      <c r="CW46">
        <f t="shared" si="16"/>
        <v>0</v>
      </c>
      <c r="CX46">
        <f t="shared" si="17"/>
        <v>4</v>
      </c>
      <c r="CY46">
        <f t="shared" si="18"/>
        <v>0</v>
      </c>
      <c r="CZ46">
        <f t="shared" si="19"/>
        <v>1</v>
      </c>
      <c r="DA46">
        <f t="shared" si="20"/>
        <v>0</v>
      </c>
      <c r="DB46">
        <f t="shared" si="21"/>
        <v>0</v>
      </c>
      <c r="DC46">
        <f t="shared" si="22"/>
        <v>0</v>
      </c>
      <c r="DD46">
        <f t="shared" si="23"/>
        <v>0</v>
      </c>
      <c r="DF46" t="str">
        <f t="shared" si="78"/>
        <v/>
      </c>
      <c r="DG46">
        <f t="shared" si="79"/>
        <v>0</v>
      </c>
    </row>
    <row r="47" spans="1:111" x14ac:dyDescent="0.25">
      <c r="A47">
        <v>85</v>
      </c>
      <c r="B47" t="s">
        <v>33</v>
      </c>
      <c r="C47" t="s">
        <v>37</v>
      </c>
      <c r="D47" t="s">
        <v>112</v>
      </c>
      <c r="CE47">
        <v>8</v>
      </c>
      <c r="CF47">
        <v>3</v>
      </c>
      <c r="CG47">
        <v>5</v>
      </c>
      <c r="CH47">
        <v>4</v>
      </c>
      <c r="CI47">
        <v>5</v>
      </c>
      <c r="CJ47">
        <v>4</v>
      </c>
      <c r="CK47">
        <v>1</v>
      </c>
      <c r="CL47" s="3">
        <f t="shared" si="6"/>
        <v>4.2857142857142856</v>
      </c>
      <c r="CM47" s="3">
        <f t="shared" si="7"/>
        <v>2.1380899352993947</v>
      </c>
      <c r="CN47" s="6">
        <f t="shared" si="8"/>
        <v>7</v>
      </c>
      <c r="CO47" s="3">
        <f t="shared" si="9"/>
        <v>0.14285714285714285</v>
      </c>
      <c r="CQ47">
        <f t="shared" si="10"/>
        <v>1</v>
      </c>
      <c r="CR47">
        <f t="shared" si="11"/>
        <v>0</v>
      </c>
      <c r="CS47">
        <f t="shared" si="12"/>
        <v>1</v>
      </c>
      <c r="CT47">
        <f t="shared" si="13"/>
        <v>2</v>
      </c>
      <c r="CU47">
        <f t="shared" si="14"/>
        <v>2</v>
      </c>
      <c r="CV47">
        <f t="shared" si="15"/>
        <v>0</v>
      </c>
      <c r="CW47">
        <f t="shared" si="16"/>
        <v>0</v>
      </c>
      <c r="CX47">
        <f t="shared" si="17"/>
        <v>1</v>
      </c>
      <c r="CY47">
        <f t="shared" si="18"/>
        <v>0</v>
      </c>
      <c r="CZ47">
        <f t="shared" si="19"/>
        <v>0</v>
      </c>
      <c r="DA47">
        <f t="shared" si="20"/>
        <v>0</v>
      </c>
      <c r="DB47">
        <f t="shared" si="21"/>
        <v>0</v>
      </c>
      <c r="DC47">
        <f t="shared" si="22"/>
        <v>0</v>
      </c>
      <c r="DD47">
        <f t="shared" si="23"/>
        <v>0</v>
      </c>
      <c r="DF47" t="str">
        <f t="shared" si="78"/>
        <v/>
      </c>
      <c r="DG47">
        <f t="shared" si="79"/>
        <v>1</v>
      </c>
    </row>
    <row r="48" spans="1:111" x14ac:dyDescent="0.25">
      <c r="A48">
        <v>86</v>
      </c>
      <c r="B48" t="s">
        <v>33</v>
      </c>
      <c r="C48" t="s">
        <v>37</v>
      </c>
      <c r="D48" t="s">
        <v>104</v>
      </c>
      <c r="AK48" t="s">
        <v>6</v>
      </c>
      <c r="AL48">
        <v>5</v>
      </c>
      <c r="AM48">
        <v>3</v>
      </c>
      <c r="AN48">
        <v>5</v>
      </c>
      <c r="AO48">
        <v>4</v>
      </c>
      <c r="AP48">
        <v>4</v>
      </c>
      <c r="AQ48">
        <v>4</v>
      </c>
      <c r="AR48">
        <v>6</v>
      </c>
      <c r="AS48">
        <v>4</v>
      </c>
      <c r="AT48">
        <v>4</v>
      </c>
      <c r="AU48" t="s">
        <v>6</v>
      </c>
      <c r="AV48">
        <v>4</v>
      </c>
      <c r="AW48">
        <v>5</v>
      </c>
      <c r="AX48">
        <v>3</v>
      </c>
      <c r="AY48" t="s">
        <v>6</v>
      </c>
      <c r="AZ48">
        <v>4</v>
      </c>
      <c r="BA48">
        <v>2</v>
      </c>
      <c r="BB48">
        <v>5</v>
      </c>
      <c r="BC48">
        <v>7</v>
      </c>
      <c r="BD48">
        <v>6</v>
      </c>
      <c r="BE48">
        <v>6</v>
      </c>
      <c r="BF48">
        <v>4</v>
      </c>
      <c r="BG48">
        <v>9</v>
      </c>
      <c r="BH48">
        <v>4</v>
      </c>
      <c r="BI48">
        <v>7</v>
      </c>
      <c r="BJ48">
        <v>4</v>
      </c>
      <c r="BK48">
        <v>4</v>
      </c>
      <c r="BL48">
        <v>8</v>
      </c>
      <c r="BM48">
        <v>9</v>
      </c>
      <c r="BN48">
        <v>3</v>
      </c>
      <c r="BO48">
        <v>6</v>
      </c>
      <c r="BP48">
        <v>10</v>
      </c>
      <c r="BQ48">
        <v>5</v>
      </c>
      <c r="BR48">
        <v>5</v>
      </c>
      <c r="BS48" t="s">
        <v>6</v>
      </c>
      <c r="BT48">
        <v>8</v>
      </c>
      <c r="BU48">
        <v>9</v>
      </c>
      <c r="BV48">
        <v>9</v>
      </c>
      <c r="BW48">
        <v>6</v>
      </c>
      <c r="BX48">
        <v>9</v>
      </c>
      <c r="BZ48">
        <v>6</v>
      </c>
      <c r="CA48">
        <v>3</v>
      </c>
      <c r="CB48">
        <v>12</v>
      </c>
      <c r="CC48">
        <v>12</v>
      </c>
      <c r="CD48">
        <v>6</v>
      </c>
      <c r="CE48">
        <v>7</v>
      </c>
      <c r="CF48">
        <v>11</v>
      </c>
      <c r="CG48">
        <v>12</v>
      </c>
      <c r="CH48">
        <v>3</v>
      </c>
      <c r="CI48">
        <v>3</v>
      </c>
      <c r="CJ48">
        <v>8</v>
      </c>
      <c r="CK48">
        <v>8</v>
      </c>
      <c r="CL48" s="3">
        <f t="shared" si="6"/>
        <v>6.0625</v>
      </c>
      <c r="CM48" s="3">
        <f t="shared" si="7"/>
        <v>2.6610368320030062</v>
      </c>
      <c r="CN48" s="6">
        <f t="shared" si="8"/>
        <v>48</v>
      </c>
      <c r="CO48" s="3">
        <f t="shared" si="9"/>
        <v>0</v>
      </c>
      <c r="CQ48">
        <f t="shared" si="10"/>
        <v>0</v>
      </c>
      <c r="CR48">
        <f t="shared" si="11"/>
        <v>1</v>
      </c>
      <c r="CS48">
        <f t="shared" si="12"/>
        <v>6</v>
      </c>
      <c r="CT48">
        <f t="shared" si="13"/>
        <v>11</v>
      </c>
      <c r="CU48">
        <f t="shared" si="14"/>
        <v>6</v>
      </c>
      <c r="CV48">
        <f t="shared" si="15"/>
        <v>7</v>
      </c>
      <c r="CW48">
        <f t="shared" si="16"/>
        <v>3</v>
      </c>
      <c r="CX48">
        <f t="shared" si="17"/>
        <v>4</v>
      </c>
      <c r="CY48">
        <f t="shared" si="18"/>
        <v>5</v>
      </c>
      <c r="CZ48">
        <f t="shared" si="19"/>
        <v>1</v>
      </c>
      <c r="DA48">
        <f t="shared" si="20"/>
        <v>4</v>
      </c>
      <c r="DB48">
        <f t="shared" si="21"/>
        <v>0</v>
      </c>
      <c r="DC48">
        <f t="shared" si="22"/>
        <v>0</v>
      </c>
      <c r="DD48">
        <f t="shared" si="23"/>
        <v>0</v>
      </c>
      <c r="DF48" t="str">
        <f t="shared" si="78"/>
        <v/>
      </c>
      <c r="DG48">
        <f t="shared" si="79"/>
        <v>0</v>
      </c>
    </row>
    <row r="49" spans="1:111" x14ac:dyDescent="0.25">
      <c r="A49">
        <v>88</v>
      </c>
      <c r="B49" t="s">
        <v>33</v>
      </c>
      <c r="C49" t="s">
        <v>37</v>
      </c>
      <c r="D49" t="s">
        <v>46</v>
      </c>
      <c r="E49">
        <v>1</v>
      </c>
      <c r="F49">
        <v>1</v>
      </c>
      <c r="G49" t="s">
        <v>6</v>
      </c>
      <c r="H49">
        <v>2</v>
      </c>
      <c r="I49">
        <v>1</v>
      </c>
      <c r="J49">
        <v>1</v>
      </c>
      <c r="K49">
        <v>3</v>
      </c>
      <c r="L49">
        <v>2</v>
      </c>
      <c r="M49">
        <v>5</v>
      </c>
      <c r="N49">
        <v>5</v>
      </c>
      <c r="O49">
        <v>5</v>
      </c>
      <c r="P49">
        <v>3</v>
      </c>
      <c r="Q49">
        <v>5</v>
      </c>
      <c r="R49">
        <v>3</v>
      </c>
      <c r="S49">
        <v>4</v>
      </c>
      <c r="T49" t="s">
        <v>6</v>
      </c>
      <c r="U49">
        <v>4</v>
      </c>
      <c r="V49">
        <v>4</v>
      </c>
      <c r="W49">
        <v>2</v>
      </c>
      <c r="X49">
        <v>3</v>
      </c>
      <c r="Y49">
        <v>4</v>
      </c>
      <c r="Z49">
        <v>5</v>
      </c>
      <c r="AA49">
        <v>4</v>
      </c>
      <c r="AB49">
        <v>4</v>
      </c>
      <c r="AC49">
        <v>5</v>
      </c>
      <c r="AD49">
        <v>4</v>
      </c>
      <c r="AE49" t="s">
        <v>6</v>
      </c>
      <c r="AF49">
        <v>6</v>
      </c>
      <c r="AG49">
        <v>2</v>
      </c>
      <c r="AH49">
        <v>5</v>
      </c>
      <c r="AI49">
        <v>7</v>
      </c>
      <c r="AJ49">
        <v>2</v>
      </c>
      <c r="AK49">
        <v>5</v>
      </c>
      <c r="AL49">
        <v>6</v>
      </c>
      <c r="AM49">
        <v>2</v>
      </c>
      <c r="AN49">
        <v>4</v>
      </c>
      <c r="AO49">
        <v>1</v>
      </c>
      <c r="AP49">
        <v>5</v>
      </c>
      <c r="AQ49">
        <v>5</v>
      </c>
      <c r="AR49">
        <v>4</v>
      </c>
      <c r="AS49">
        <v>1</v>
      </c>
      <c r="BC49">
        <v>6</v>
      </c>
      <c r="BD49" t="s">
        <v>6</v>
      </c>
      <c r="BE49">
        <v>8</v>
      </c>
      <c r="BF49" t="s">
        <v>86</v>
      </c>
      <c r="BG49">
        <v>3</v>
      </c>
      <c r="BH49">
        <v>7</v>
      </c>
      <c r="BI49">
        <v>9</v>
      </c>
      <c r="BJ49" t="s">
        <v>6</v>
      </c>
      <c r="BK49">
        <v>11</v>
      </c>
      <c r="BL49">
        <v>9</v>
      </c>
      <c r="BM49">
        <v>6</v>
      </c>
      <c r="BN49" t="s">
        <v>6</v>
      </c>
      <c r="BO49">
        <v>9</v>
      </c>
      <c r="BP49">
        <v>5</v>
      </c>
      <c r="BQ49" t="s">
        <v>56</v>
      </c>
      <c r="BR49">
        <v>3</v>
      </c>
      <c r="BS49">
        <v>5</v>
      </c>
      <c r="BT49">
        <v>9</v>
      </c>
      <c r="BU49">
        <v>6</v>
      </c>
      <c r="BV49">
        <v>8</v>
      </c>
      <c r="BW49">
        <v>12</v>
      </c>
      <c r="BX49" t="s">
        <v>6</v>
      </c>
      <c r="BY49">
        <v>10</v>
      </c>
      <c r="BZ49">
        <v>9</v>
      </c>
      <c r="CA49">
        <v>4</v>
      </c>
      <c r="CB49">
        <v>6</v>
      </c>
      <c r="CC49">
        <v>9</v>
      </c>
      <c r="CD49">
        <v>12</v>
      </c>
      <c r="CE49" t="s">
        <v>48</v>
      </c>
      <c r="CF49">
        <v>9</v>
      </c>
      <c r="CG49">
        <v>4</v>
      </c>
      <c r="CH49" t="s">
        <v>6</v>
      </c>
      <c r="CL49" s="3">
        <f t="shared" si="6"/>
        <v>5.064516129032258</v>
      </c>
      <c r="CM49" s="3">
        <f t="shared" si="7"/>
        <v>2.8276791604002423</v>
      </c>
      <c r="CN49" s="6">
        <f t="shared" si="8"/>
        <v>62</v>
      </c>
      <c r="CO49" s="3">
        <f t="shared" si="9"/>
        <v>9.6774193548387094E-2</v>
      </c>
      <c r="CQ49">
        <f t="shared" si="10"/>
        <v>6</v>
      </c>
      <c r="CR49">
        <f t="shared" si="11"/>
        <v>6</v>
      </c>
      <c r="CS49">
        <f t="shared" si="12"/>
        <v>6</v>
      </c>
      <c r="CT49">
        <f t="shared" si="13"/>
        <v>11</v>
      </c>
      <c r="CU49">
        <f t="shared" si="14"/>
        <v>12</v>
      </c>
      <c r="CV49">
        <f t="shared" si="15"/>
        <v>6</v>
      </c>
      <c r="CW49">
        <f t="shared" si="16"/>
        <v>2</v>
      </c>
      <c r="CX49">
        <f t="shared" si="17"/>
        <v>2</v>
      </c>
      <c r="CY49">
        <f t="shared" si="18"/>
        <v>7</v>
      </c>
      <c r="CZ49">
        <f t="shared" si="19"/>
        <v>1</v>
      </c>
      <c r="DA49">
        <f t="shared" si="20"/>
        <v>8</v>
      </c>
      <c r="DB49">
        <f t="shared" si="21"/>
        <v>1</v>
      </c>
      <c r="DC49">
        <f t="shared" si="22"/>
        <v>1</v>
      </c>
      <c r="DD49">
        <f t="shared" si="23"/>
        <v>0</v>
      </c>
      <c r="DF49" t="str">
        <f t="shared" si="78"/>
        <v/>
      </c>
      <c r="DG49">
        <f t="shared" si="79"/>
        <v>6</v>
      </c>
    </row>
    <row r="50" spans="1:111" x14ac:dyDescent="0.25">
      <c r="A50">
        <v>90</v>
      </c>
      <c r="B50" t="s">
        <v>31</v>
      </c>
      <c r="C50" t="s">
        <v>37</v>
      </c>
      <c r="D50" t="s">
        <v>44</v>
      </c>
      <c r="U50" t="s">
        <v>6</v>
      </c>
      <c r="V50">
        <v>7</v>
      </c>
      <c r="W50">
        <v>4</v>
      </c>
      <c r="X50">
        <v>5</v>
      </c>
      <c r="Y50" t="s">
        <v>6</v>
      </c>
      <c r="Z50">
        <v>3</v>
      </c>
      <c r="AA50">
        <v>5</v>
      </c>
      <c r="AB50" t="s">
        <v>6</v>
      </c>
      <c r="CL50" s="3">
        <f t="shared" si="6"/>
        <v>4.8</v>
      </c>
      <c r="CM50" s="3">
        <f t="shared" si="7"/>
        <v>1.4832396974191324</v>
      </c>
      <c r="CN50" s="6">
        <f t="shared" si="8"/>
        <v>5</v>
      </c>
      <c r="CO50" s="3">
        <f t="shared" si="9"/>
        <v>0</v>
      </c>
      <c r="CQ50">
        <f t="shared" si="10"/>
        <v>0</v>
      </c>
      <c r="CR50">
        <f t="shared" si="11"/>
        <v>0</v>
      </c>
      <c r="CS50">
        <f t="shared" si="12"/>
        <v>1</v>
      </c>
      <c r="CT50">
        <f t="shared" si="13"/>
        <v>1</v>
      </c>
      <c r="CU50">
        <f t="shared" si="14"/>
        <v>2</v>
      </c>
      <c r="CV50">
        <f t="shared" si="15"/>
        <v>0</v>
      </c>
      <c r="CW50">
        <f t="shared" si="16"/>
        <v>1</v>
      </c>
      <c r="CX50">
        <f t="shared" si="17"/>
        <v>0</v>
      </c>
      <c r="CY50">
        <f t="shared" si="18"/>
        <v>0</v>
      </c>
      <c r="CZ50">
        <f t="shared" si="19"/>
        <v>0</v>
      </c>
      <c r="DA50">
        <f t="shared" si="20"/>
        <v>3</v>
      </c>
      <c r="DB50">
        <f t="shared" si="21"/>
        <v>0</v>
      </c>
      <c r="DC50">
        <f t="shared" si="22"/>
        <v>0</v>
      </c>
      <c r="DD50">
        <f t="shared" si="23"/>
        <v>0</v>
      </c>
      <c r="DF50" t="str">
        <f t="shared" si="78"/>
        <v/>
      </c>
      <c r="DG50">
        <f t="shared" si="79"/>
        <v>0</v>
      </c>
    </row>
    <row r="51" spans="1:111" x14ac:dyDescent="0.25">
      <c r="A51">
        <v>90</v>
      </c>
      <c r="B51" t="s">
        <v>32</v>
      </c>
      <c r="C51" t="s">
        <v>37</v>
      </c>
      <c r="D51" t="s">
        <v>93</v>
      </c>
      <c r="BC51">
        <v>2</v>
      </c>
      <c r="BD51" t="s">
        <v>6</v>
      </c>
      <c r="BE51">
        <v>2</v>
      </c>
      <c r="BF51">
        <v>2</v>
      </c>
      <c r="BG51">
        <v>8</v>
      </c>
      <c r="BH51">
        <v>6</v>
      </c>
      <c r="BI51">
        <v>2</v>
      </c>
      <c r="BJ51">
        <v>6</v>
      </c>
      <c r="BK51">
        <v>7</v>
      </c>
      <c r="BL51">
        <v>1</v>
      </c>
      <c r="BM51">
        <v>1</v>
      </c>
      <c r="BN51" t="s">
        <v>6</v>
      </c>
      <c r="BO51">
        <v>1</v>
      </c>
      <c r="BP51">
        <v>3</v>
      </c>
      <c r="BQ51">
        <v>1</v>
      </c>
      <c r="BR51">
        <v>8</v>
      </c>
      <c r="CL51" s="3">
        <f t="shared" si="6"/>
        <v>3.5714285714285716</v>
      </c>
      <c r="CM51" s="3">
        <f t="shared" si="7"/>
        <v>2.7655653397364612</v>
      </c>
      <c r="CN51" s="6">
        <f t="shared" si="8"/>
        <v>14</v>
      </c>
      <c r="CO51" s="3">
        <f t="shared" si="9"/>
        <v>0.2857142857142857</v>
      </c>
      <c r="CQ51">
        <f t="shared" si="10"/>
        <v>4</v>
      </c>
      <c r="CR51">
        <f t="shared" si="11"/>
        <v>4</v>
      </c>
      <c r="CS51">
        <f t="shared" si="12"/>
        <v>1</v>
      </c>
      <c r="CT51">
        <f t="shared" si="13"/>
        <v>0</v>
      </c>
      <c r="CU51">
        <f t="shared" si="14"/>
        <v>0</v>
      </c>
      <c r="CV51">
        <f t="shared" si="15"/>
        <v>2</v>
      </c>
      <c r="CW51">
        <f t="shared" si="16"/>
        <v>1</v>
      </c>
      <c r="CX51">
        <f t="shared" si="17"/>
        <v>2</v>
      </c>
      <c r="CY51">
        <f t="shared" si="18"/>
        <v>0</v>
      </c>
      <c r="CZ51">
        <f t="shared" si="19"/>
        <v>0</v>
      </c>
      <c r="DA51">
        <f t="shared" si="20"/>
        <v>2</v>
      </c>
      <c r="DB51">
        <f t="shared" si="21"/>
        <v>0</v>
      </c>
      <c r="DC51">
        <f t="shared" si="22"/>
        <v>0</v>
      </c>
      <c r="DD51">
        <f t="shared" si="23"/>
        <v>0</v>
      </c>
      <c r="DF51" t="str">
        <f t="shared" si="78"/>
        <v/>
      </c>
      <c r="DG51">
        <f t="shared" si="79"/>
        <v>4</v>
      </c>
    </row>
    <row r="52" spans="1:111" x14ac:dyDescent="0.25">
      <c r="A52">
        <v>91</v>
      </c>
      <c r="B52" t="s">
        <v>33</v>
      </c>
      <c r="C52" t="s">
        <v>36</v>
      </c>
      <c r="D52" t="s">
        <v>81</v>
      </c>
      <c r="M52">
        <v>6</v>
      </c>
      <c r="N52" t="s">
        <v>6</v>
      </c>
      <c r="O52">
        <v>2</v>
      </c>
      <c r="P52">
        <v>3</v>
      </c>
      <c r="Q52">
        <v>5</v>
      </c>
      <c r="R52">
        <v>3</v>
      </c>
      <c r="S52">
        <v>3</v>
      </c>
      <c r="T52">
        <v>2</v>
      </c>
      <c r="U52">
        <v>2</v>
      </c>
      <c r="V52">
        <v>2</v>
      </c>
      <c r="W52">
        <v>4</v>
      </c>
      <c r="X52">
        <v>4</v>
      </c>
      <c r="Y52">
        <v>4</v>
      </c>
      <c r="Z52">
        <v>2</v>
      </c>
      <c r="AA52">
        <v>4</v>
      </c>
      <c r="AB52">
        <v>6</v>
      </c>
      <c r="AC52">
        <v>2</v>
      </c>
      <c r="AD52">
        <v>3</v>
      </c>
      <c r="AE52">
        <v>4</v>
      </c>
      <c r="AF52">
        <v>1</v>
      </c>
      <c r="AG52">
        <v>1</v>
      </c>
      <c r="AH52">
        <v>4</v>
      </c>
      <c r="AI52">
        <v>1</v>
      </c>
      <c r="AJ52">
        <v>5</v>
      </c>
      <c r="AT52">
        <v>3</v>
      </c>
      <c r="AU52">
        <v>5</v>
      </c>
      <c r="AV52">
        <v>3</v>
      </c>
      <c r="AW52">
        <v>2</v>
      </c>
      <c r="AX52">
        <v>3</v>
      </c>
      <c r="AY52">
        <v>6</v>
      </c>
      <c r="AZ52">
        <v>2</v>
      </c>
      <c r="BA52">
        <v>2</v>
      </c>
      <c r="BB52">
        <v>4</v>
      </c>
      <c r="BC52">
        <v>4</v>
      </c>
      <c r="BD52">
        <v>2</v>
      </c>
      <c r="BE52" t="s">
        <v>86</v>
      </c>
      <c r="BF52">
        <v>5</v>
      </c>
      <c r="BG52">
        <v>2</v>
      </c>
      <c r="BH52">
        <v>1</v>
      </c>
      <c r="BI52">
        <v>8</v>
      </c>
      <c r="BJ52">
        <v>2</v>
      </c>
      <c r="BK52">
        <v>1</v>
      </c>
      <c r="BL52">
        <v>6</v>
      </c>
      <c r="BM52">
        <v>3</v>
      </c>
      <c r="BN52">
        <v>5</v>
      </c>
      <c r="BO52">
        <v>8</v>
      </c>
      <c r="BP52">
        <v>5</v>
      </c>
      <c r="BQ52">
        <v>9</v>
      </c>
      <c r="BR52">
        <v>2</v>
      </c>
      <c r="BS52">
        <v>4</v>
      </c>
      <c r="BT52">
        <v>4</v>
      </c>
      <c r="BU52">
        <v>3</v>
      </c>
      <c r="BV52">
        <v>3</v>
      </c>
      <c r="BW52">
        <v>2</v>
      </c>
      <c r="BX52">
        <v>4</v>
      </c>
      <c r="BY52">
        <v>3</v>
      </c>
      <c r="BZ52">
        <v>5</v>
      </c>
      <c r="CA52">
        <v>1</v>
      </c>
      <c r="CB52">
        <v>5</v>
      </c>
      <c r="CC52">
        <v>4</v>
      </c>
      <c r="CD52">
        <v>4</v>
      </c>
      <c r="CL52" s="3">
        <f t="shared" si="6"/>
        <v>3.5254237288135593</v>
      </c>
      <c r="CM52" s="3">
        <f t="shared" si="7"/>
        <v>1.803788467254309</v>
      </c>
      <c r="CN52" s="6">
        <f t="shared" si="8"/>
        <v>59</v>
      </c>
      <c r="CO52" s="3">
        <f t="shared" si="9"/>
        <v>0.10169491525423729</v>
      </c>
      <c r="CQ52">
        <f t="shared" si="10"/>
        <v>6</v>
      </c>
      <c r="CR52">
        <f t="shared" si="11"/>
        <v>14</v>
      </c>
      <c r="CS52">
        <f t="shared" si="12"/>
        <v>11</v>
      </c>
      <c r="CT52">
        <f t="shared" si="13"/>
        <v>13</v>
      </c>
      <c r="CU52">
        <f t="shared" si="14"/>
        <v>8</v>
      </c>
      <c r="CV52">
        <f t="shared" si="15"/>
        <v>4</v>
      </c>
      <c r="CW52">
        <f t="shared" si="16"/>
        <v>0</v>
      </c>
      <c r="CX52">
        <f t="shared" si="17"/>
        <v>2</v>
      </c>
      <c r="CY52">
        <f t="shared" si="18"/>
        <v>1</v>
      </c>
      <c r="CZ52">
        <f t="shared" si="19"/>
        <v>0</v>
      </c>
      <c r="DA52">
        <f t="shared" si="20"/>
        <v>1</v>
      </c>
      <c r="DB52">
        <f t="shared" si="21"/>
        <v>0</v>
      </c>
      <c r="DC52">
        <f t="shared" si="22"/>
        <v>0</v>
      </c>
      <c r="DD52">
        <f t="shared" si="23"/>
        <v>0</v>
      </c>
      <c r="DF52">
        <f t="shared" si="78"/>
        <v>6</v>
      </c>
      <c r="DG52" t="str">
        <f t="shared" si="79"/>
        <v/>
      </c>
    </row>
    <row r="53" spans="1:111" x14ac:dyDescent="0.25">
      <c r="A53">
        <v>92</v>
      </c>
      <c r="B53" t="s">
        <v>33</v>
      </c>
      <c r="C53" t="s">
        <v>36</v>
      </c>
      <c r="D53" t="s">
        <v>81</v>
      </c>
      <c r="M53">
        <v>4</v>
      </c>
      <c r="N53">
        <v>4</v>
      </c>
      <c r="O53">
        <v>1</v>
      </c>
      <c r="P53">
        <v>4</v>
      </c>
      <c r="Q53">
        <v>4</v>
      </c>
      <c r="R53">
        <v>4</v>
      </c>
      <c r="S53">
        <v>6</v>
      </c>
      <c r="T53">
        <v>4</v>
      </c>
      <c r="U53">
        <v>1</v>
      </c>
      <c r="V53">
        <v>6</v>
      </c>
      <c r="W53">
        <v>2</v>
      </c>
      <c r="X53">
        <v>2</v>
      </c>
      <c r="Y53">
        <v>6</v>
      </c>
      <c r="Z53">
        <v>1</v>
      </c>
      <c r="AA53">
        <v>5</v>
      </c>
      <c r="AB53">
        <v>2</v>
      </c>
      <c r="AC53">
        <v>7</v>
      </c>
      <c r="AD53">
        <v>2</v>
      </c>
      <c r="AE53" t="s">
        <v>6</v>
      </c>
      <c r="AF53">
        <v>2</v>
      </c>
      <c r="AG53">
        <v>2</v>
      </c>
      <c r="AH53">
        <v>2</v>
      </c>
      <c r="AI53">
        <v>3</v>
      </c>
      <c r="AJ53">
        <v>1</v>
      </c>
      <c r="AT53" t="s">
        <v>6</v>
      </c>
      <c r="AU53">
        <v>6</v>
      </c>
      <c r="AV53" t="s">
        <v>6</v>
      </c>
      <c r="AW53">
        <v>3</v>
      </c>
      <c r="AX53">
        <v>5</v>
      </c>
      <c r="AY53">
        <v>2</v>
      </c>
      <c r="AZ53">
        <v>3</v>
      </c>
      <c r="BA53" t="s">
        <v>6</v>
      </c>
      <c r="BB53" t="s">
        <v>6</v>
      </c>
      <c r="BC53">
        <v>2</v>
      </c>
      <c r="BD53">
        <v>1</v>
      </c>
      <c r="BE53">
        <v>3</v>
      </c>
      <c r="BF53">
        <v>1</v>
      </c>
      <c r="BG53">
        <v>3</v>
      </c>
      <c r="BH53">
        <v>5</v>
      </c>
      <c r="BI53">
        <v>3</v>
      </c>
      <c r="BJ53">
        <v>5</v>
      </c>
      <c r="BK53">
        <v>2</v>
      </c>
      <c r="BL53">
        <v>2</v>
      </c>
      <c r="BM53">
        <v>2</v>
      </c>
      <c r="BN53">
        <v>7</v>
      </c>
      <c r="BO53">
        <v>2</v>
      </c>
      <c r="BP53">
        <v>1</v>
      </c>
      <c r="BQ53">
        <v>11</v>
      </c>
      <c r="BR53">
        <v>1</v>
      </c>
      <c r="BS53">
        <v>1</v>
      </c>
      <c r="BT53">
        <v>3</v>
      </c>
      <c r="BU53">
        <v>1</v>
      </c>
      <c r="BV53">
        <v>2</v>
      </c>
      <c r="BW53">
        <v>1</v>
      </c>
      <c r="BX53">
        <v>2</v>
      </c>
      <c r="BY53">
        <v>1</v>
      </c>
      <c r="BZ53">
        <v>2</v>
      </c>
      <c r="CA53">
        <v>4</v>
      </c>
      <c r="CB53">
        <v>4</v>
      </c>
      <c r="CC53">
        <v>3</v>
      </c>
      <c r="CD53">
        <v>3</v>
      </c>
      <c r="CL53" s="3">
        <f t="shared" si="6"/>
        <v>3.0714285714285716</v>
      </c>
      <c r="CM53" s="3">
        <f t="shared" si="7"/>
        <v>1.9987008767710075</v>
      </c>
      <c r="CN53" s="6">
        <f t="shared" si="8"/>
        <v>56</v>
      </c>
      <c r="CO53" s="3">
        <f t="shared" si="9"/>
        <v>0.21428571428571427</v>
      </c>
      <c r="CQ53">
        <f t="shared" si="10"/>
        <v>12</v>
      </c>
      <c r="CR53">
        <f t="shared" si="11"/>
        <v>16</v>
      </c>
      <c r="CS53">
        <f t="shared" si="12"/>
        <v>9</v>
      </c>
      <c r="CT53">
        <f t="shared" si="13"/>
        <v>8</v>
      </c>
      <c r="CU53">
        <f t="shared" si="14"/>
        <v>4</v>
      </c>
      <c r="CV53">
        <f t="shared" si="15"/>
        <v>4</v>
      </c>
      <c r="CW53">
        <f t="shared" si="16"/>
        <v>2</v>
      </c>
      <c r="CX53">
        <f t="shared" si="17"/>
        <v>0</v>
      </c>
      <c r="CY53">
        <f t="shared" si="18"/>
        <v>0</v>
      </c>
      <c r="CZ53">
        <f t="shared" si="19"/>
        <v>0</v>
      </c>
      <c r="DA53">
        <f t="shared" si="20"/>
        <v>5</v>
      </c>
      <c r="DB53">
        <f t="shared" si="21"/>
        <v>0</v>
      </c>
      <c r="DC53">
        <f t="shared" si="22"/>
        <v>0</v>
      </c>
      <c r="DD53">
        <f t="shared" si="23"/>
        <v>0</v>
      </c>
      <c r="DF53">
        <f t="shared" si="78"/>
        <v>12</v>
      </c>
      <c r="DG53" t="str">
        <f t="shared" si="79"/>
        <v/>
      </c>
    </row>
    <row r="54" spans="1:111" x14ac:dyDescent="0.25">
      <c r="A54">
        <v>95</v>
      </c>
      <c r="B54" t="s">
        <v>32</v>
      </c>
      <c r="C54" t="s">
        <v>37</v>
      </c>
      <c r="D54" t="s">
        <v>24</v>
      </c>
      <c r="M54">
        <v>1</v>
      </c>
      <c r="N54">
        <v>2</v>
      </c>
      <c r="O54" t="s">
        <v>6</v>
      </c>
      <c r="P54" t="s">
        <v>6</v>
      </c>
      <c r="Q54">
        <v>2</v>
      </c>
      <c r="R54">
        <v>1</v>
      </c>
      <c r="S54" t="s">
        <v>6</v>
      </c>
      <c r="T54">
        <v>1</v>
      </c>
      <c r="U54">
        <v>1</v>
      </c>
      <c r="V54">
        <v>2</v>
      </c>
      <c r="W54">
        <v>1</v>
      </c>
      <c r="X54">
        <v>2</v>
      </c>
      <c r="Y54">
        <v>1</v>
      </c>
      <c r="Z54">
        <v>2</v>
      </c>
      <c r="AA54">
        <v>1</v>
      </c>
      <c r="AB54">
        <v>2</v>
      </c>
      <c r="CL54" s="3">
        <f t="shared" si="6"/>
        <v>1.4615384615384615</v>
      </c>
      <c r="CM54" s="3">
        <f t="shared" si="7"/>
        <v>0.5188745216627707</v>
      </c>
      <c r="CN54" s="6">
        <f t="shared" si="8"/>
        <v>13</v>
      </c>
      <c r="CO54" s="3">
        <f t="shared" si="9"/>
        <v>0.53846153846153844</v>
      </c>
      <c r="CQ54">
        <f t="shared" si="10"/>
        <v>7</v>
      </c>
      <c r="CR54">
        <f t="shared" si="11"/>
        <v>6</v>
      </c>
      <c r="CS54">
        <f t="shared" si="12"/>
        <v>0</v>
      </c>
      <c r="CT54">
        <f t="shared" si="13"/>
        <v>0</v>
      </c>
      <c r="CU54">
        <f t="shared" si="14"/>
        <v>0</v>
      </c>
      <c r="CV54">
        <f t="shared" si="15"/>
        <v>0</v>
      </c>
      <c r="CW54">
        <f t="shared" si="16"/>
        <v>0</v>
      </c>
      <c r="CX54">
        <f t="shared" si="17"/>
        <v>0</v>
      </c>
      <c r="CY54">
        <f t="shared" si="18"/>
        <v>0</v>
      </c>
      <c r="CZ54">
        <f t="shared" si="19"/>
        <v>0</v>
      </c>
      <c r="DA54">
        <f t="shared" si="20"/>
        <v>3</v>
      </c>
      <c r="DB54">
        <f t="shared" si="21"/>
        <v>0</v>
      </c>
      <c r="DC54">
        <f t="shared" si="22"/>
        <v>0</v>
      </c>
      <c r="DD54">
        <f t="shared" si="23"/>
        <v>0</v>
      </c>
      <c r="DF54" t="str">
        <f t="shared" si="78"/>
        <v/>
      </c>
      <c r="DG54">
        <f t="shared" si="79"/>
        <v>7</v>
      </c>
    </row>
    <row r="55" spans="1:111" x14ac:dyDescent="0.25">
      <c r="A55">
        <v>95</v>
      </c>
      <c r="B55" t="s">
        <v>32</v>
      </c>
      <c r="C55" t="s">
        <v>36</v>
      </c>
      <c r="D55" t="s">
        <v>24</v>
      </c>
      <c r="AC55">
        <v>4</v>
      </c>
      <c r="AD55">
        <v>6</v>
      </c>
      <c r="AE55">
        <v>3</v>
      </c>
      <c r="AF55">
        <v>4</v>
      </c>
      <c r="AG55">
        <v>5</v>
      </c>
      <c r="AH55">
        <v>5</v>
      </c>
      <c r="AJ55">
        <v>4</v>
      </c>
      <c r="AK55">
        <v>3</v>
      </c>
      <c r="AL55" t="s">
        <v>6</v>
      </c>
      <c r="AM55">
        <v>2</v>
      </c>
      <c r="AN55">
        <v>3</v>
      </c>
      <c r="AO55">
        <v>3</v>
      </c>
      <c r="AP55">
        <v>1</v>
      </c>
      <c r="AQ55">
        <v>5</v>
      </c>
      <c r="AR55">
        <v>4</v>
      </c>
      <c r="AS55">
        <v>1</v>
      </c>
      <c r="AT55">
        <v>6</v>
      </c>
      <c r="AU55">
        <v>8</v>
      </c>
      <c r="AV55">
        <v>5</v>
      </c>
      <c r="AW55">
        <v>4</v>
      </c>
      <c r="AX55">
        <v>1</v>
      </c>
      <c r="AY55">
        <v>4</v>
      </c>
      <c r="AZ55">
        <v>7</v>
      </c>
      <c r="BA55">
        <v>5</v>
      </c>
      <c r="BB55">
        <v>7</v>
      </c>
      <c r="BC55">
        <v>7</v>
      </c>
      <c r="BD55">
        <v>5</v>
      </c>
      <c r="BE55">
        <v>17</v>
      </c>
      <c r="BF55">
        <v>6</v>
      </c>
      <c r="BG55">
        <v>1</v>
      </c>
      <c r="BH55">
        <v>9</v>
      </c>
      <c r="BI55">
        <v>7</v>
      </c>
      <c r="BJ55" t="s">
        <v>6</v>
      </c>
      <c r="BK55">
        <v>5</v>
      </c>
      <c r="BL55">
        <v>1</v>
      </c>
      <c r="BM55">
        <v>5</v>
      </c>
      <c r="BN55">
        <v>1</v>
      </c>
      <c r="BO55">
        <v>1</v>
      </c>
      <c r="BP55">
        <v>2</v>
      </c>
      <c r="BQ55">
        <v>3</v>
      </c>
      <c r="BR55">
        <v>5</v>
      </c>
      <c r="CL55" s="3">
        <f t="shared" si="6"/>
        <v>4.4871794871794872</v>
      </c>
      <c r="CM55" s="3">
        <f t="shared" si="7"/>
        <v>2.9635664402682016</v>
      </c>
      <c r="CN55" s="6">
        <f t="shared" si="8"/>
        <v>39</v>
      </c>
      <c r="CO55" s="3">
        <f t="shared" si="9"/>
        <v>0.17948717948717949</v>
      </c>
      <c r="CQ55">
        <f t="shared" si="10"/>
        <v>7</v>
      </c>
      <c r="CR55">
        <f t="shared" si="11"/>
        <v>2</v>
      </c>
      <c r="CS55">
        <f t="shared" si="12"/>
        <v>5</v>
      </c>
      <c r="CT55">
        <f t="shared" si="13"/>
        <v>6</v>
      </c>
      <c r="CU55">
        <f t="shared" si="14"/>
        <v>9</v>
      </c>
      <c r="CV55">
        <f t="shared" si="15"/>
        <v>3</v>
      </c>
      <c r="CW55">
        <f t="shared" si="16"/>
        <v>4</v>
      </c>
      <c r="CX55">
        <f t="shared" si="17"/>
        <v>1</v>
      </c>
      <c r="CY55">
        <f t="shared" si="18"/>
        <v>1</v>
      </c>
      <c r="CZ55">
        <f t="shared" si="19"/>
        <v>0</v>
      </c>
      <c r="DA55">
        <f t="shared" si="20"/>
        <v>2</v>
      </c>
      <c r="DB55">
        <f t="shared" si="21"/>
        <v>0</v>
      </c>
      <c r="DC55">
        <f t="shared" si="22"/>
        <v>0</v>
      </c>
      <c r="DD55">
        <f t="shared" si="23"/>
        <v>0</v>
      </c>
      <c r="DF55">
        <f t="shared" si="78"/>
        <v>7</v>
      </c>
      <c r="DG55" t="str">
        <f t="shared" si="79"/>
        <v/>
      </c>
    </row>
    <row r="56" spans="1:111" x14ac:dyDescent="0.25">
      <c r="A56">
        <v>96</v>
      </c>
      <c r="B56" t="s">
        <v>32</v>
      </c>
      <c r="C56" t="s">
        <v>37</v>
      </c>
      <c r="D56" t="s">
        <v>24</v>
      </c>
      <c r="M56">
        <v>4</v>
      </c>
      <c r="N56">
        <v>4</v>
      </c>
      <c r="O56">
        <v>4</v>
      </c>
      <c r="P56">
        <v>1</v>
      </c>
      <c r="Q56">
        <v>1</v>
      </c>
      <c r="R56">
        <v>2</v>
      </c>
      <c r="S56">
        <v>3</v>
      </c>
      <c r="T56">
        <v>5</v>
      </c>
      <c r="AC56">
        <v>4</v>
      </c>
      <c r="AD56">
        <v>6</v>
      </c>
      <c r="AE56" t="s">
        <v>6</v>
      </c>
      <c r="AF56">
        <v>7</v>
      </c>
      <c r="AG56">
        <v>6</v>
      </c>
      <c r="AH56">
        <v>7</v>
      </c>
      <c r="AI56">
        <v>6</v>
      </c>
      <c r="AJ56">
        <v>7</v>
      </c>
      <c r="CL56" s="3">
        <f t="shared" si="6"/>
        <v>4.4666666666666668</v>
      </c>
      <c r="CM56" s="3">
        <f t="shared" si="7"/>
        <v>2.0655911179772892</v>
      </c>
      <c r="CN56" s="6">
        <f t="shared" si="8"/>
        <v>15</v>
      </c>
      <c r="CO56" s="3">
        <f t="shared" si="9"/>
        <v>0.13333333333333333</v>
      </c>
      <c r="CQ56">
        <f t="shared" si="10"/>
        <v>2</v>
      </c>
      <c r="CR56">
        <f t="shared" si="11"/>
        <v>1</v>
      </c>
      <c r="CS56">
        <f t="shared" si="12"/>
        <v>1</v>
      </c>
      <c r="CT56">
        <f t="shared" si="13"/>
        <v>4</v>
      </c>
      <c r="CU56">
        <f t="shared" si="14"/>
        <v>1</v>
      </c>
      <c r="CV56">
        <f t="shared" si="15"/>
        <v>3</v>
      </c>
      <c r="CW56">
        <f t="shared" si="16"/>
        <v>3</v>
      </c>
      <c r="CX56">
        <f t="shared" si="17"/>
        <v>0</v>
      </c>
      <c r="CY56">
        <f t="shared" si="18"/>
        <v>0</v>
      </c>
      <c r="CZ56">
        <f t="shared" si="19"/>
        <v>0</v>
      </c>
      <c r="DA56">
        <f t="shared" si="20"/>
        <v>1</v>
      </c>
      <c r="DB56">
        <f t="shared" si="21"/>
        <v>0</v>
      </c>
      <c r="DC56">
        <f t="shared" si="22"/>
        <v>0</v>
      </c>
      <c r="DD56">
        <f t="shared" si="23"/>
        <v>0</v>
      </c>
      <c r="DF56" t="str">
        <f t="shared" si="78"/>
        <v/>
      </c>
      <c r="DG56">
        <f t="shared" si="79"/>
        <v>2</v>
      </c>
    </row>
    <row r="57" spans="1:111" x14ac:dyDescent="0.25">
      <c r="A57">
        <v>97</v>
      </c>
      <c r="B57" t="s">
        <v>32</v>
      </c>
      <c r="C57" t="s">
        <v>36</v>
      </c>
      <c r="D57" t="s">
        <v>24</v>
      </c>
      <c r="E57">
        <v>3</v>
      </c>
      <c r="F57" t="s">
        <v>6</v>
      </c>
      <c r="G57">
        <v>3</v>
      </c>
      <c r="H57">
        <v>2</v>
      </c>
      <c r="I57">
        <v>2</v>
      </c>
      <c r="J57">
        <v>2</v>
      </c>
      <c r="K57">
        <v>3</v>
      </c>
      <c r="L57">
        <v>1</v>
      </c>
      <c r="M57">
        <v>1</v>
      </c>
      <c r="N57">
        <v>3</v>
      </c>
      <c r="O57">
        <v>3</v>
      </c>
      <c r="P57">
        <v>2</v>
      </c>
      <c r="Q57" t="s">
        <v>6</v>
      </c>
      <c r="R57">
        <v>1</v>
      </c>
      <c r="S57">
        <v>1</v>
      </c>
      <c r="T57" t="s">
        <v>6</v>
      </c>
      <c r="U57">
        <v>3</v>
      </c>
      <c r="V57">
        <v>4</v>
      </c>
      <c r="W57">
        <v>3</v>
      </c>
      <c r="X57">
        <v>1</v>
      </c>
      <c r="Y57">
        <v>5</v>
      </c>
      <c r="Z57" t="s">
        <v>6</v>
      </c>
      <c r="AA57">
        <v>2</v>
      </c>
      <c r="AB57">
        <v>1</v>
      </c>
      <c r="AC57">
        <v>5</v>
      </c>
      <c r="AD57">
        <v>5</v>
      </c>
      <c r="AE57" t="s">
        <v>6</v>
      </c>
      <c r="AF57">
        <v>6</v>
      </c>
      <c r="AG57">
        <v>6</v>
      </c>
      <c r="AH57">
        <v>6</v>
      </c>
      <c r="AI57">
        <v>6</v>
      </c>
      <c r="AJ57">
        <v>3</v>
      </c>
      <c r="AK57" t="s">
        <v>6</v>
      </c>
      <c r="AL57">
        <v>3</v>
      </c>
      <c r="AM57">
        <v>3</v>
      </c>
      <c r="AN57">
        <v>5</v>
      </c>
      <c r="AO57">
        <v>1</v>
      </c>
      <c r="AP57">
        <v>5</v>
      </c>
      <c r="AQ57">
        <v>6</v>
      </c>
      <c r="AR57" t="s">
        <v>6</v>
      </c>
      <c r="AS57">
        <v>5</v>
      </c>
      <c r="AT57">
        <v>7</v>
      </c>
      <c r="AU57">
        <v>7</v>
      </c>
      <c r="AV57">
        <v>1</v>
      </c>
      <c r="AW57">
        <v>7</v>
      </c>
      <c r="AX57" t="s">
        <v>6</v>
      </c>
      <c r="AY57">
        <v>5</v>
      </c>
      <c r="AZ57">
        <v>6</v>
      </c>
      <c r="BA57">
        <v>7</v>
      </c>
      <c r="BB57">
        <v>6</v>
      </c>
      <c r="BC57">
        <v>6</v>
      </c>
      <c r="BD57">
        <v>13</v>
      </c>
      <c r="BE57">
        <v>4</v>
      </c>
      <c r="BF57">
        <v>9</v>
      </c>
      <c r="BG57">
        <v>4</v>
      </c>
      <c r="BH57">
        <v>8</v>
      </c>
      <c r="BI57">
        <v>1</v>
      </c>
      <c r="BJ57">
        <v>14</v>
      </c>
      <c r="BK57">
        <v>3</v>
      </c>
      <c r="BL57">
        <v>3</v>
      </c>
      <c r="BM57">
        <v>4</v>
      </c>
      <c r="BN57">
        <v>3</v>
      </c>
      <c r="BO57">
        <v>4</v>
      </c>
      <c r="BP57">
        <v>3</v>
      </c>
      <c r="BQ57">
        <v>1</v>
      </c>
      <c r="BR57">
        <v>4</v>
      </c>
      <c r="CL57" s="3">
        <f t="shared" si="6"/>
        <v>4.1551724137931032</v>
      </c>
      <c r="CM57" s="3">
        <f t="shared" si="7"/>
        <v>2.7132017995054634</v>
      </c>
      <c r="CN57" s="6">
        <f t="shared" si="8"/>
        <v>58</v>
      </c>
      <c r="CO57" s="3">
        <f t="shared" si="9"/>
        <v>0.17241379310344829</v>
      </c>
      <c r="CQ57">
        <f t="shared" si="10"/>
        <v>10</v>
      </c>
      <c r="CR57">
        <f t="shared" si="11"/>
        <v>5</v>
      </c>
      <c r="CS57">
        <f t="shared" si="12"/>
        <v>14</v>
      </c>
      <c r="CT57">
        <f t="shared" si="13"/>
        <v>6</v>
      </c>
      <c r="CU57">
        <f t="shared" si="14"/>
        <v>7</v>
      </c>
      <c r="CV57">
        <f t="shared" si="15"/>
        <v>8</v>
      </c>
      <c r="CW57">
        <f t="shared" si="16"/>
        <v>4</v>
      </c>
      <c r="CX57">
        <f t="shared" si="17"/>
        <v>1</v>
      </c>
      <c r="CY57">
        <f t="shared" si="18"/>
        <v>1</v>
      </c>
      <c r="CZ57">
        <f t="shared" si="19"/>
        <v>0</v>
      </c>
      <c r="DA57">
        <f t="shared" si="20"/>
        <v>8</v>
      </c>
      <c r="DB57">
        <f t="shared" si="21"/>
        <v>0</v>
      </c>
      <c r="DC57">
        <f t="shared" si="22"/>
        <v>0</v>
      </c>
      <c r="DD57">
        <f t="shared" si="23"/>
        <v>0</v>
      </c>
      <c r="DF57">
        <f t="shared" si="78"/>
        <v>10</v>
      </c>
      <c r="DG57" t="str">
        <f t="shared" si="79"/>
        <v/>
      </c>
    </row>
    <row r="58" spans="1:111" x14ac:dyDescent="0.25">
      <c r="A58">
        <v>98</v>
      </c>
      <c r="B58" t="s">
        <v>32</v>
      </c>
      <c r="C58" t="s">
        <v>37</v>
      </c>
      <c r="D58" t="s">
        <v>24</v>
      </c>
      <c r="U58">
        <v>2</v>
      </c>
      <c r="V58">
        <v>3</v>
      </c>
      <c r="W58">
        <v>5</v>
      </c>
      <c r="X58">
        <v>1</v>
      </c>
      <c r="Y58">
        <v>2</v>
      </c>
      <c r="Z58">
        <v>1</v>
      </c>
      <c r="AA58">
        <v>3</v>
      </c>
      <c r="AB58">
        <v>1</v>
      </c>
      <c r="AC58">
        <v>1</v>
      </c>
      <c r="AD58">
        <v>1</v>
      </c>
      <c r="AE58" t="s">
        <v>56</v>
      </c>
      <c r="AF58">
        <v>2</v>
      </c>
      <c r="AG58">
        <v>5</v>
      </c>
      <c r="AH58">
        <v>2</v>
      </c>
      <c r="AI58">
        <v>2</v>
      </c>
      <c r="AJ58">
        <v>1</v>
      </c>
      <c r="AK58">
        <v>2</v>
      </c>
      <c r="AL58">
        <v>1</v>
      </c>
      <c r="AM58" t="s">
        <v>6</v>
      </c>
      <c r="AN58">
        <v>1</v>
      </c>
      <c r="AO58" t="s">
        <v>6</v>
      </c>
      <c r="AP58">
        <v>1</v>
      </c>
      <c r="AQ58">
        <v>1</v>
      </c>
      <c r="AR58">
        <v>1</v>
      </c>
      <c r="AS58" t="s">
        <v>6</v>
      </c>
      <c r="AT58">
        <v>2</v>
      </c>
      <c r="AU58">
        <v>1</v>
      </c>
      <c r="AV58">
        <v>3</v>
      </c>
      <c r="AW58">
        <v>3</v>
      </c>
      <c r="AX58">
        <v>2</v>
      </c>
      <c r="AY58">
        <v>1</v>
      </c>
      <c r="AZ58">
        <v>5</v>
      </c>
      <c r="BA58">
        <v>1</v>
      </c>
      <c r="BB58">
        <v>1</v>
      </c>
      <c r="BC58">
        <v>1</v>
      </c>
      <c r="BD58" t="s">
        <v>6</v>
      </c>
      <c r="BE58">
        <v>4</v>
      </c>
      <c r="BF58">
        <v>3</v>
      </c>
      <c r="BG58">
        <v>5</v>
      </c>
      <c r="BH58">
        <v>8</v>
      </c>
      <c r="BI58">
        <v>6</v>
      </c>
      <c r="BJ58" t="s">
        <v>6</v>
      </c>
      <c r="BK58">
        <v>2</v>
      </c>
      <c r="BL58">
        <v>11</v>
      </c>
      <c r="BM58">
        <v>3</v>
      </c>
      <c r="BN58">
        <v>2</v>
      </c>
      <c r="BO58">
        <v>2</v>
      </c>
      <c r="BP58">
        <v>9</v>
      </c>
      <c r="BQ58">
        <v>6</v>
      </c>
      <c r="BR58">
        <v>9</v>
      </c>
      <c r="BS58">
        <v>6</v>
      </c>
      <c r="BT58">
        <v>4</v>
      </c>
      <c r="BU58">
        <v>2</v>
      </c>
      <c r="BV58" t="s">
        <v>6</v>
      </c>
      <c r="BW58">
        <v>4</v>
      </c>
      <c r="BX58">
        <v>10</v>
      </c>
      <c r="BY58">
        <v>1</v>
      </c>
      <c r="BZ58">
        <v>3</v>
      </c>
      <c r="CA58">
        <v>2</v>
      </c>
      <c r="CB58">
        <v>8</v>
      </c>
      <c r="CC58">
        <v>5</v>
      </c>
      <c r="CD58">
        <v>5</v>
      </c>
      <c r="CE58">
        <v>11</v>
      </c>
      <c r="CF58">
        <v>13</v>
      </c>
      <c r="CG58">
        <v>7</v>
      </c>
      <c r="CH58">
        <v>6</v>
      </c>
      <c r="CJ58">
        <v>7</v>
      </c>
      <c r="CK58">
        <v>3</v>
      </c>
      <c r="CL58" s="3">
        <f t="shared" si="6"/>
        <v>3.7049180327868854</v>
      </c>
      <c r="CM58" s="3">
        <f t="shared" si="7"/>
        <v>3.0129955321079938</v>
      </c>
      <c r="CN58" s="6">
        <f t="shared" si="8"/>
        <v>61</v>
      </c>
      <c r="CO58" s="3">
        <f t="shared" si="9"/>
        <v>0.27868852459016391</v>
      </c>
      <c r="CQ58">
        <f t="shared" si="10"/>
        <v>17</v>
      </c>
      <c r="CR58">
        <f t="shared" si="11"/>
        <v>13</v>
      </c>
      <c r="CS58">
        <f t="shared" si="12"/>
        <v>8</v>
      </c>
      <c r="CT58">
        <f t="shared" si="13"/>
        <v>3</v>
      </c>
      <c r="CU58">
        <f t="shared" si="14"/>
        <v>6</v>
      </c>
      <c r="CV58">
        <f t="shared" si="15"/>
        <v>4</v>
      </c>
      <c r="CW58">
        <f t="shared" si="16"/>
        <v>2</v>
      </c>
      <c r="CX58">
        <f t="shared" si="17"/>
        <v>2</v>
      </c>
      <c r="CY58">
        <f t="shared" si="18"/>
        <v>2</v>
      </c>
      <c r="CZ58">
        <f t="shared" si="19"/>
        <v>1</v>
      </c>
      <c r="DA58">
        <f t="shared" si="20"/>
        <v>6</v>
      </c>
      <c r="DB58">
        <f t="shared" si="21"/>
        <v>1</v>
      </c>
      <c r="DC58">
        <f t="shared" si="22"/>
        <v>0</v>
      </c>
      <c r="DD58">
        <f t="shared" si="23"/>
        <v>0</v>
      </c>
      <c r="DF58" t="str">
        <f t="shared" si="78"/>
        <v/>
      </c>
      <c r="DG58">
        <f t="shared" si="79"/>
        <v>17</v>
      </c>
    </row>
    <row r="59" spans="1:111" x14ac:dyDescent="0.25">
      <c r="A59">
        <v>99</v>
      </c>
      <c r="B59" t="s">
        <v>32</v>
      </c>
      <c r="C59" t="s">
        <v>36</v>
      </c>
      <c r="D59" t="s">
        <v>24</v>
      </c>
      <c r="M59">
        <v>3</v>
      </c>
      <c r="N59">
        <v>5</v>
      </c>
      <c r="O59" t="s">
        <v>6</v>
      </c>
      <c r="P59" t="s">
        <v>6</v>
      </c>
      <c r="Q59">
        <v>1</v>
      </c>
      <c r="R59">
        <v>6</v>
      </c>
      <c r="S59">
        <v>2</v>
      </c>
      <c r="T59" t="s">
        <v>6</v>
      </c>
      <c r="U59">
        <v>7</v>
      </c>
      <c r="V59">
        <v>5</v>
      </c>
      <c r="W59" t="s">
        <v>48</v>
      </c>
      <c r="X59">
        <v>6</v>
      </c>
      <c r="Y59">
        <v>3</v>
      </c>
      <c r="Z59">
        <v>4</v>
      </c>
      <c r="AA59">
        <v>6</v>
      </c>
      <c r="AB59">
        <v>5</v>
      </c>
      <c r="AC59">
        <v>6</v>
      </c>
      <c r="AD59">
        <v>1</v>
      </c>
      <c r="AE59">
        <v>5</v>
      </c>
      <c r="AF59">
        <v>5</v>
      </c>
      <c r="AG59">
        <v>4</v>
      </c>
      <c r="AH59">
        <v>7</v>
      </c>
      <c r="AI59">
        <v>5</v>
      </c>
      <c r="AJ59">
        <v>7</v>
      </c>
      <c r="CL59" s="3">
        <f t="shared" si="6"/>
        <v>4.6500000000000004</v>
      </c>
      <c r="CM59" s="3">
        <f t="shared" si="7"/>
        <v>1.8431951662948316</v>
      </c>
      <c r="CN59" s="6">
        <f t="shared" si="8"/>
        <v>20</v>
      </c>
      <c r="CO59" s="3">
        <f t="shared" si="9"/>
        <v>0.1</v>
      </c>
      <c r="CQ59">
        <f t="shared" si="10"/>
        <v>2</v>
      </c>
      <c r="CR59">
        <f t="shared" si="11"/>
        <v>1</v>
      </c>
      <c r="CS59">
        <f t="shared" si="12"/>
        <v>2</v>
      </c>
      <c r="CT59">
        <f t="shared" si="13"/>
        <v>2</v>
      </c>
      <c r="CU59">
        <f t="shared" si="14"/>
        <v>6</v>
      </c>
      <c r="CV59">
        <f t="shared" si="15"/>
        <v>4</v>
      </c>
      <c r="CW59">
        <f t="shared" si="16"/>
        <v>3</v>
      </c>
      <c r="CX59">
        <f t="shared" si="17"/>
        <v>0</v>
      </c>
      <c r="CY59">
        <f t="shared" si="18"/>
        <v>0</v>
      </c>
      <c r="CZ59">
        <f t="shared" si="19"/>
        <v>0</v>
      </c>
      <c r="DA59">
        <f t="shared" si="20"/>
        <v>3</v>
      </c>
      <c r="DB59">
        <f t="shared" si="21"/>
        <v>0</v>
      </c>
      <c r="DC59">
        <f t="shared" si="22"/>
        <v>1</v>
      </c>
      <c r="DD59">
        <f t="shared" si="23"/>
        <v>0</v>
      </c>
      <c r="DF59">
        <f t="shared" si="78"/>
        <v>2</v>
      </c>
      <c r="DG59" t="str">
        <f t="shared" si="79"/>
        <v/>
      </c>
    </row>
    <row r="60" spans="1:111" x14ac:dyDescent="0.25">
      <c r="A60">
        <v>777</v>
      </c>
      <c r="B60" t="s">
        <v>32</v>
      </c>
      <c r="C60" t="s">
        <v>37</v>
      </c>
      <c r="D60" t="s">
        <v>103</v>
      </c>
      <c r="BS60">
        <v>7</v>
      </c>
      <c r="BT60" t="s">
        <v>6</v>
      </c>
      <c r="BU60">
        <v>3</v>
      </c>
      <c r="BV60">
        <v>5</v>
      </c>
      <c r="BW60">
        <v>10</v>
      </c>
      <c r="BX60">
        <v>7</v>
      </c>
      <c r="BY60">
        <v>6</v>
      </c>
      <c r="BZ60">
        <v>7</v>
      </c>
      <c r="CA60" t="s">
        <v>6</v>
      </c>
      <c r="CB60">
        <v>11</v>
      </c>
      <c r="CC60">
        <v>3</v>
      </c>
      <c r="CD60">
        <v>10</v>
      </c>
      <c r="CE60">
        <v>10</v>
      </c>
      <c r="CF60" t="s">
        <v>56</v>
      </c>
      <c r="CG60">
        <v>10</v>
      </c>
      <c r="CH60" t="s">
        <v>6</v>
      </c>
      <c r="CI60" t="s">
        <v>6</v>
      </c>
      <c r="CJ60">
        <v>10</v>
      </c>
      <c r="CK60">
        <v>2</v>
      </c>
      <c r="CL60" s="3">
        <f t="shared" si="6"/>
        <v>7.2142857142857144</v>
      </c>
      <c r="CM60" s="3">
        <f t="shared" si="7"/>
        <v>3.0679126311040728</v>
      </c>
      <c r="CN60" s="6">
        <f t="shared" si="8"/>
        <v>14</v>
      </c>
      <c r="CO60" s="3">
        <f t="shared" si="9"/>
        <v>0</v>
      </c>
      <c r="CQ60">
        <f t="shared" si="10"/>
        <v>0</v>
      </c>
      <c r="CR60">
        <f t="shared" si="11"/>
        <v>1</v>
      </c>
      <c r="CS60">
        <f t="shared" si="12"/>
        <v>2</v>
      </c>
      <c r="CT60">
        <f t="shared" si="13"/>
        <v>0</v>
      </c>
      <c r="CU60">
        <f t="shared" si="14"/>
        <v>1</v>
      </c>
      <c r="CV60">
        <f t="shared" si="15"/>
        <v>1</v>
      </c>
      <c r="CW60">
        <f t="shared" si="16"/>
        <v>3</v>
      </c>
      <c r="CX60">
        <f t="shared" si="17"/>
        <v>0</v>
      </c>
      <c r="CY60">
        <f t="shared" si="18"/>
        <v>0</v>
      </c>
      <c r="CZ60">
        <f t="shared" si="19"/>
        <v>5</v>
      </c>
      <c r="DA60">
        <f t="shared" si="20"/>
        <v>4</v>
      </c>
      <c r="DB60">
        <f t="shared" si="21"/>
        <v>1</v>
      </c>
      <c r="DC60">
        <f t="shared" si="22"/>
        <v>0</v>
      </c>
      <c r="DD60">
        <f t="shared" si="23"/>
        <v>0</v>
      </c>
      <c r="DF60" t="str">
        <f t="shared" si="78"/>
        <v/>
      </c>
      <c r="DG60">
        <f t="shared" si="79"/>
        <v>0</v>
      </c>
    </row>
    <row r="61" spans="1:111" x14ac:dyDescent="0.25">
      <c r="CP61" t="s">
        <v>3</v>
      </c>
      <c r="CQ61">
        <f>SUM(CQ3:CQ60)</f>
        <v>163</v>
      </c>
      <c r="CR61">
        <f t="shared" ref="CR61:DD61" si="80">SUM(CR3:CR60)</f>
        <v>163</v>
      </c>
      <c r="CS61">
        <f t="shared" si="80"/>
        <v>161</v>
      </c>
      <c r="CT61">
        <f t="shared" si="80"/>
        <v>151</v>
      </c>
      <c r="CU61">
        <f t="shared" si="80"/>
        <v>132</v>
      </c>
      <c r="CV61">
        <f t="shared" si="80"/>
        <v>107</v>
      </c>
      <c r="CW61">
        <f t="shared" si="80"/>
        <v>73</v>
      </c>
      <c r="CX61">
        <f t="shared" si="80"/>
        <v>45</v>
      </c>
      <c r="CY61">
        <f t="shared" si="80"/>
        <v>35</v>
      </c>
      <c r="CZ61">
        <f t="shared" si="80"/>
        <v>25</v>
      </c>
      <c r="DA61">
        <f t="shared" si="80"/>
        <v>108</v>
      </c>
      <c r="DB61">
        <f t="shared" si="80"/>
        <v>5</v>
      </c>
      <c r="DC61">
        <f t="shared" si="80"/>
        <v>4</v>
      </c>
      <c r="DD61">
        <f t="shared" si="80"/>
        <v>4</v>
      </c>
    </row>
    <row r="62" spans="1:111" x14ac:dyDescent="0.25">
      <c r="CP62" t="s">
        <v>125</v>
      </c>
      <c r="CQ62" s="2">
        <f t="shared" ref="CQ62:CZ62" si="81">SUM(CQ3:CQ60)/COUNT($E$3:$CK$60)</f>
        <v>0.14913083257090576</v>
      </c>
      <c r="CR62" s="2">
        <f t="shared" si="81"/>
        <v>0.14913083257090576</v>
      </c>
      <c r="CS62" s="2">
        <f t="shared" si="81"/>
        <v>0.14730100640439159</v>
      </c>
      <c r="CT62" s="2">
        <f t="shared" si="81"/>
        <v>0.13815187557182068</v>
      </c>
      <c r="CU62" s="2">
        <f t="shared" si="81"/>
        <v>0.12076852698993595</v>
      </c>
      <c r="CV62" s="2">
        <f t="shared" si="81"/>
        <v>9.7895699908508688E-2</v>
      </c>
      <c r="CW62" s="2">
        <f t="shared" si="81"/>
        <v>6.6788655077767614E-2</v>
      </c>
      <c r="CX62" s="2">
        <f t="shared" si="81"/>
        <v>4.1171088746569079E-2</v>
      </c>
      <c r="CY62" s="2">
        <f t="shared" si="81"/>
        <v>3.2021957913998172E-2</v>
      </c>
      <c r="CZ62" s="2">
        <f t="shared" si="81"/>
        <v>2.2872827081427266E-2</v>
      </c>
      <c r="DA62" s="2">
        <f>SUM(DA3:DA60)/COUNT($E$3:$CK$60)</f>
        <v>9.8810612991765787E-2</v>
      </c>
      <c r="DB62" s="2">
        <f t="shared" ref="DB62:DD62" si="82">SUM(DB3:DB60)/COUNT($E$3:$CK$60)</f>
        <v>4.5745654162854532E-3</v>
      </c>
      <c r="DC62" s="2">
        <f t="shared" si="82"/>
        <v>3.6596523330283625E-3</v>
      </c>
      <c r="DD62" s="2">
        <f t="shared" si="82"/>
        <v>3.6596523330283625E-3</v>
      </c>
    </row>
  </sheetData>
  <mergeCells count="15">
    <mergeCell ref="AT1:BB1"/>
    <mergeCell ref="E1:L1"/>
    <mergeCell ref="M1:T1"/>
    <mergeCell ref="U1:AB1"/>
    <mergeCell ref="AC1:AJ1"/>
    <mergeCell ref="AK1:AS1"/>
    <mergeCell ref="DR1:EF1"/>
    <mergeCell ref="DF1:DM1"/>
    <mergeCell ref="CL1:CO1"/>
    <mergeCell ref="BC1:BJ1"/>
    <mergeCell ref="BK1:BR1"/>
    <mergeCell ref="BS1:BX1"/>
    <mergeCell ref="BY1:CD1"/>
    <mergeCell ref="CE1:CK1"/>
    <mergeCell ref="CQ1:D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E24D4-4415-494F-9065-E1BF44C9CE62}">
  <dimension ref="A1:BQ124"/>
  <sheetViews>
    <sheetView workbookViewId="0">
      <pane xSplit="4" ySplit="2" topLeftCell="BI3" activePane="bottomRight" state="frozen"/>
      <selection pane="topRight" activeCell="E1" sqref="E1"/>
      <selection pane="bottomLeft" activeCell="A3" sqref="A3"/>
      <selection pane="bottomRight" activeCell="BK66" sqref="BK66"/>
    </sheetView>
  </sheetViews>
  <sheetFormatPr defaultRowHeight="15" x14ac:dyDescent="0.25"/>
  <cols>
    <col min="1" max="1" width="5.28515625" bestFit="1" customWidth="1"/>
    <col min="2" max="2" width="12.42578125" bestFit="1" customWidth="1"/>
    <col min="3" max="3" width="5.42578125" bestFit="1" customWidth="1"/>
    <col min="4" max="4" width="27.5703125" bestFit="1" customWidth="1"/>
    <col min="5" max="5" width="6.42578125" bestFit="1" customWidth="1"/>
    <col min="6" max="6" width="6.85546875" bestFit="1" customWidth="1"/>
    <col min="7" max="7" width="7.42578125" bestFit="1" customWidth="1"/>
    <col min="8" max="8" width="11" bestFit="1" customWidth="1"/>
    <col min="9" max="9" width="6" bestFit="1" customWidth="1"/>
    <col min="10" max="10" width="4.42578125" bestFit="1" customWidth="1"/>
    <col min="11" max="11" width="8.28515625" bestFit="1" customWidth="1"/>
    <col min="12" max="12" width="6.42578125" bestFit="1" customWidth="1"/>
    <col min="13" max="13" width="11" bestFit="1" customWidth="1"/>
    <col min="14" max="14" width="6" bestFit="1" customWidth="1"/>
    <col min="15" max="15" width="4.42578125" bestFit="1" customWidth="1"/>
    <col min="16" max="16" width="6.42578125" bestFit="1" customWidth="1"/>
    <col min="17" max="17" width="6.5703125" bestFit="1" customWidth="1"/>
    <col min="18" max="18" width="11" bestFit="1" customWidth="1"/>
    <col min="19" max="19" width="6" bestFit="1" customWidth="1"/>
    <col min="20" max="20" width="4.42578125" bestFit="1" customWidth="1"/>
    <col min="21" max="21" width="6.42578125" bestFit="1" customWidth="1"/>
    <col min="22" max="22" width="6.5703125" bestFit="1" customWidth="1"/>
    <col min="23" max="23" width="11" bestFit="1" customWidth="1"/>
    <col min="24" max="24" width="6" bestFit="1" customWidth="1"/>
    <col min="25" max="25" width="4.42578125" bestFit="1" customWidth="1"/>
    <col min="26" max="26" width="6.42578125" bestFit="1" customWidth="1"/>
    <col min="27" max="27" width="4.140625" bestFit="1" customWidth="1"/>
    <col min="28" max="28" width="6.5703125" bestFit="1" customWidth="1"/>
    <col min="29" max="29" width="11" bestFit="1" customWidth="1"/>
    <col min="30" max="30" width="6.85546875" bestFit="1" customWidth="1"/>
    <col min="31" max="31" width="4.42578125" bestFit="1" customWidth="1"/>
    <col min="32" max="32" width="6.140625" bestFit="1" customWidth="1"/>
    <col min="33" max="33" width="4.140625" bestFit="1" customWidth="1"/>
    <col min="34" max="34" width="9.140625" bestFit="1" customWidth="1"/>
    <col min="35" max="35" width="6.42578125" bestFit="1" customWidth="1"/>
    <col min="36" max="36" width="6.85546875" bestFit="1" customWidth="1"/>
    <col min="37" max="37" width="4.42578125" bestFit="1" customWidth="1"/>
    <col min="38" max="38" width="10.42578125" bestFit="1" customWidth="1"/>
    <col min="39" max="39" width="4.140625" bestFit="1" customWidth="1"/>
    <col min="40" max="40" width="9.140625" bestFit="1" customWidth="1"/>
    <col min="41" max="41" width="6.42578125" bestFit="1" customWidth="1"/>
    <col min="42" max="42" width="6.85546875" bestFit="1" customWidth="1"/>
    <col min="43" max="43" width="9.7109375" bestFit="1" customWidth="1"/>
    <col min="44" max="44" width="11" bestFit="1" customWidth="1"/>
    <col min="45" max="45" width="4.140625" bestFit="1" customWidth="1"/>
    <col min="46" max="46" width="9.140625" bestFit="1" customWidth="1"/>
    <col min="47" max="47" width="6.42578125" bestFit="1" customWidth="1"/>
    <col min="48" max="48" width="4.7109375" bestFit="1" customWidth="1"/>
    <col min="49" max="49" width="7.42578125" bestFit="1" customWidth="1"/>
    <col min="50" max="50" width="6.85546875" bestFit="1" customWidth="1"/>
    <col min="51" max="51" width="9.140625" bestFit="1" customWidth="1"/>
    <col min="52" max="52" width="9.7109375" bestFit="1" customWidth="1"/>
    <col min="53" max="53" width="4.42578125" bestFit="1" customWidth="1"/>
    <col min="54" max="54" width="6.42578125" bestFit="1" customWidth="1"/>
    <col min="55" max="55" width="6.85546875" bestFit="1" customWidth="1"/>
    <col min="56" max="56" width="4.140625" bestFit="1" customWidth="1"/>
    <col min="57" max="57" width="9.140625" bestFit="1" customWidth="1"/>
    <col min="58" max="58" width="6.42578125" bestFit="1" customWidth="1"/>
    <col min="59" max="59" width="6" bestFit="1" customWidth="1"/>
    <col min="60" max="60" width="6.85546875" bestFit="1" customWidth="1"/>
    <col min="61" max="61" width="9.7109375" bestFit="1" customWidth="1"/>
    <col min="62" max="62" width="4.140625" bestFit="1" customWidth="1"/>
    <col min="63" max="63" width="9.140625" bestFit="1" customWidth="1"/>
    <col min="64" max="64" width="9.7109375" bestFit="1" customWidth="1"/>
    <col min="65" max="65" width="6.42578125" bestFit="1" customWidth="1"/>
    <col min="66" max="66" width="7.28515625" bestFit="1" customWidth="1"/>
    <col min="67" max="67" width="4.140625" bestFit="1" customWidth="1"/>
    <col min="68" max="68" width="9.140625" bestFit="1" customWidth="1"/>
    <col min="69" max="69" width="10.140625" bestFit="1" customWidth="1"/>
    <col min="70" max="70" width="7.7109375" bestFit="1" customWidth="1"/>
    <col min="71" max="71" width="4.7109375" bestFit="1" customWidth="1"/>
    <col min="73" max="73" width="6.85546875" bestFit="1" customWidth="1"/>
    <col min="74" max="74" width="8.140625" bestFit="1" customWidth="1"/>
    <col min="75" max="77" width="7.7109375" bestFit="1" customWidth="1"/>
    <col min="78" max="78" width="4.140625" bestFit="1" customWidth="1"/>
    <col min="79" max="79" width="8.140625" bestFit="1" customWidth="1"/>
    <col min="80" max="80" width="6.85546875" bestFit="1" customWidth="1"/>
    <col min="81" max="81" width="4.28515625" bestFit="1" customWidth="1"/>
    <col min="82" max="83" width="7.7109375" bestFit="1" customWidth="1"/>
    <col min="85" max="85" width="4.140625" bestFit="1" customWidth="1"/>
    <col min="86" max="86" width="8.140625" bestFit="1" customWidth="1"/>
    <col min="87" max="87" width="6.85546875" bestFit="1" customWidth="1"/>
    <col min="88" max="88" width="4.28515625" bestFit="1" customWidth="1"/>
    <col min="89" max="89" width="7.7109375" bestFit="1" customWidth="1"/>
  </cols>
  <sheetData>
    <row r="1" spans="1:69" x14ac:dyDescent="0.25">
      <c r="E1" s="17">
        <v>2012</v>
      </c>
      <c r="F1" s="17"/>
      <c r="G1" s="17"/>
      <c r="H1" s="17">
        <v>2013</v>
      </c>
      <c r="I1" s="17"/>
      <c r="J1" s="17"/>
      <c r="K1" s="17"/>
      <c r="L1" s="17"/>
      <c r="M1" s="17">
        <v>2014</v>
      </c>
      <c r="N1" s="17"/>
      <c r="O1" s="17"/>
      <c r="P1" s="17"/>
      <c r="Q1" s="17"/>
      <c r="R1" s="17">
        <v>2015</v>
      </c>
      <c r="S1" s="17"/>
      <c r="T1" s="17"/>
      <c r="U1" s="17"/>
      <c r="V1" s="17"/>
      <c r="W1" s="17">
        <v>2016</v>
      </c>
      <c r="X1" s="17"/>
      <c r="Y1" s="17"/>
      <c r="Z1" s="17"/>
      <c r="AA1" s="17"/>
      <c r="AB1" s="17"/>
      <c r="AC1" s="17">
        <v>2017</v>
      </c>
      <c r="AD1" s="17"/>
      <c r="AE1" s="17"/>
      <c r="AF1" s="17"/>
      <c r="AG1" s="17"/>
      <c r="AH1" s="17"/>
      <c r="AI1" s="17">
        <v>2018</v>
      </c>
      <c r="AJ1" s="17"/>
      <c r="AK1" s="17"/>
      <c r="AL1" s="17"/>
      <c r="AM1" s="17"/>
      <c r="AN1" s="17"/>
      <c r="AO1" s="17">
        <v>2019</v>
      </c>
      <c r="AP1" s="17"/>
      <c r="AQ1" s="17"/>
      <c r="AR1" s="17"/>
      <c r="AS1" s="17"/>
      <c r="AT1" s="17"/>
      <c r="AU1" s="17">
        <v>2020</v>
      </c>
      <c r="AV1" s="17"/>
      <c r="AW1" s="17"/>
      <c r="AX1" s="17"/>
      <c r="AY1" s="17"/>
      <c r="AZ1" s="17">
        <v>2021</v>
      </c>
      <c r="BA1" s="17"/>
      <c r="BB1" s="17"/>
      <c r="BC1" s="17"/>
      <c r="BD1" s="17"/>
      <c r="BE1" s="17"/>
      <c r="BF1" s="17">
        <v>2022</v>
      </c>
      <c r="BG1" s="17"/>
      <c r="BH1" s="17"/>
      <c r="BI1" s="17"/>
      <c r="BJ1" s="17"/>
      <c r="BK1" s="17"/>
      <c r="BL1" s="17">
        <v>2023</v>
      </c>
      <c r="BM1" s="17"/>
      <c r="BN1" s="17"/>
      <c r="BO1" s="17"/>
      <c r="BP1" s="17"/>
      <c r="BQ1" s="17"/>
    </row>
    <row r="2" spans="1:69" x14ac:dyDescent="0.25">
      <c r="A2" t="s">
        <v>21</v>
      </c>
      <c r="B2" t="s">
        <v>22</v>
      </c>
      <c r="C2" t="s">
        <v>35</v>
      </c>
      <c r="D2" t="s">
        <v>0</v>
      </c>
      <c r="E2" t="s">
        <v>266</v>
      </c>
      <c r="F2" t="s">
        <v>267</v>
      </c>
      <c r="G2" t="s">
        <v>268</v>
      </c>
      <c r="H2" t="s">
        <v>17</v>
      </c>
      <c r="I2" t="s">
        <v>271</v>
      </c>
      <c r="J2" t="s">
        <v>273</v>
      </c>
      <c r="K2" t="s">
        <v>272</v>
      </c>
      <c r="L2" t="s">
        <v>266</v>
      </c>
      <c r="M2" t="s">
        <v>17</v>
      </c>
      <c r="N2" t="s">
        <v>271</v>
      </c>
      <c r="O2" t="s">
        <v>273</v>
      </c>
      <c r="P2" t="s">
        <v>266</v>
      </c>
      <c r="Q2" t="s">
        <v>277</v>
      </c>
      <c r="R2" t="s">
        <v>17</v>
      </c>
      <c r="S2" t="s">
        <v>271</v>
      </c>
      <c r="T2" t="s">
        <v>273</v>
      </c>
      <c r="U2" t="s">
        <v>266</v>
      </c>
      <c r="V2" t="s">
        <v>277</v>
      </c>
      <c r="W2" t="s">
        <v>17</v>
      </c>
      <c r="X2" t="s">
        <v>271</v>
      </c>
      <c r="Y2" t="s">
        <v>273</v>
      </c>
      <c r="Z2" t="s">
        <v>266</v>
      </c>
      <c r="AA2" t="s">
        <v>15</v>
      </c>
      <c r="AB2" t="s">
        <v>277</v>
      </c>
      <c r="AC2" t="s">
        <v>17</v>
      </c>
      <c r="AD2" t="s">
        <v>124</v>
      </c>
      <c r="AE2" t="s">
        <v>273</v>
      </c>
      <c r="AF2" t="s">
        <v>281</v>
      </c>
      <c r="AG2" t="s">
        <v>15</v>
      </c>
      <c r="AH2" t="s">
        <v>123</v>
      </c>
      <c r="AI2" t="s">
        <v>266</v>
      </c>
      <c r="AJ2" t="s">
        <v>124</v>
      </c>
      <c r="AK2" t="s">
        <v>273</v>
      </c>
      <c r="AL2" t="s">
        <v>284</v>
      </c>
      <c r="AM2" t="s">
        <v>15</v>
      </c>
      <c r="AN2" t="s">
        <v>123</v>
      </c>
      <c r="AO2" t="s">
        <v>266</v>
      </c>
      <c r="AP2" t="s">
        <v>124</v>
      </c>
      <c r="AQ2" t="s">
        <v>285</v>
      </c>
      <c r="AR2" t="s">
        <v>17</v>
      </c>
      <c r="AS2" t="s">
        <v>15</v>
      </c>
      <c r="AT2" t="s">
        <v>123</v>
      </c>
      <c r="AU2" t="s">
        <v>266</v>
      </c>
      <c r="AV2" t="s">
        <v>15</v>
      </c>
      <c r="AW2" t="s">
        <v>286</v>
      </c>
      <c r="AX2" t="s">
        <v>124</v>
      </c>
      <c r="AY2" t="s">
        <v>123</v>
      </c>
      <c r="AZ2" t="s">
        <v>285</v>
      </c>
      <c r="BA2" t="s">
        <v>273</v>
      </c>
      <c r="BB2" t="s">
        <v>266</v>
      </c>
      <c r="BC2" t="s">
        <v>124</v>
      </c>
      <c r="BD2" t="s">
        <v>15</v>
      </c>
      <c r="BE2" t="s">
        <v>123</v>
      </c>
      <c r="BF2" t="s">
        <v>266</v>
      </c>
      <c r="BG2" t="s">
        <v>271</v>
      </c>
      <c r="BH2" t="s">
        <v>124</v>
      </c>
      <c r="BI2" t="s">
        <v>285</v>
      </c>
      <c r="BJ2" t="s">
        <v>15</v>
      </c>
      <c r="BK2" t="s">
        <v>123</v>
      </c>
      <c r="BL2" t="s">
        <v>285</v>
      </c>
      <c r="BM2" t="s">
        <v>266</v>
      </c>
      <c r="BN2" t="s">
        <v>288</v>
      </c>
      <c r="BO2" t="s">
        <v>15</v>
      </c>
      <c r="BP2" t="s">
        <v>123</v>
      </c>
      <c r="BQ2" t="s">
        <v>289</v>
      </c>
    </row>
    <row r="3" spans="1:69" x14ac:dyDescent="0.25">
      <c r="A3">
        <v>61</v>
      </c>
      <c r="B3" t="s">
        <v>31</v>
      </c>
      <c r="C3" t="s">
        <v>36</v>
      </c>
      <c r="D3" t="s">
        <v>120</v>
      </c>
      <c r="E3">
        <v>3</v>
      </c>
    </row>
    <row r="4" spans="1:69" x14ac:dyDescent="0.25">
      <c r="A4">
        <v>66</v>
      </c>
      <c r="B4" t="s">
        <v>31</v>
      </c>
      <c r="C4" t="s">
        <v>36</v>
      </c>
      <c r="D4" t="s">
        <v>197</v>
      </c>
      <c r="E4">
        <v>1</v>
      </c>
      <c r="F4">
        <v>1</v>
      </c>
    </row>
    <row r="5" spans="1:69" x14ac:dyDescent="0.25">
      <c r="A5">
        <v>83</v>
      </c>
      <c r="B5" t="s">
        <v>31</v>
      </c>
      <c r="C5" t="s">
        <v>36</v>
      </c>
      <c r="D5" t="s">
        <v>210</v>
      </c>
      <c r="E5">
        <v>2</v>
      </c>
    </row>
    <row r="6" spans="1:69" x14ac:dyDescent="0.25">
      <c r="A6">
        <v>60</v>
      </c>
      <c r="B6" t="s">
        <v>31</v>
      </c>
      <c r="C6" t="s">
        <v>37</v>
      </c>
      <c r="D6" t="s">
        <v>23</v>
      </c>
      <c r="E6">
        <v>5</v>
      </c>
      <c r="F6">
        <v>2</v>
      </c>
      <c r="G6" t="s">
        <v>6</v>
      </c>
    </row>
    <row r="7" spans="1:69" x14ac:dyDescent="0.25">
      <c r="A7">
        <v>67</v>
      </c>
      <c r="B7" t="s">
        <v>33</v>
      </c>
      <c r="C7" t="s">
        <v>37</v>
      </c>
      <c r="D7" t="s">
        <v>269</v>
      </c>
      <c r="E7">
        <v>2</v>
      </c>
      <c r="F7">
        <v>1</v>
      </c>
      <c r="G7">
        <v>1</v>
      </c>
    </row>
    <row r="8" spans="1:69" x14ac:dyDescent="0.25">
      <c r="A8">
        <v>69</v>
      </c>
      <c r="B8" t="s">
        <v>32</v>
      </c>
      <c r="C8" t="s">
        <v>37</v>
      </c>
      <c r="D8" t="s">
        <v>75</v>
      </c>
      <c r="E8">
        <v>4</v>
      </c>
    </row>
    <row r="9" spans="1:69" x14ac:dyDescent="0.25">
      <c r="A9">
        <v>75</v>
      </c>
      <c r="B9" t="s">
        <v>33</v>
      </c>
      <c r="C9" t="s">
        <v>37</v>
      </c>
      <c r="D9" t="s">
        <v>53</v>
      </c>
      <c r="E9">
        <v>1</v>
      </c>
    </row>
    <row r="10" spans="1:69" x14ac:dyDescent="0.25">
      <c r="A10">
        <v>99</v>
      </c>
      <c r="B10" t="s">
        <v>31</v>
      </c>
      <c r="C10" t="s">
        <v>37</v>
      </c>
      <c r="D10" t="s">
        <v>210</v>
      </c>
      <c r="E10">
        <v>3</v>
      </c>
    </row>
    <row r="11" spans="1:69" x14ac:dyDescent="0.25">
      <c r="A11">
        <v>52</v>
      </c>
      <c r="B11" t="s">
        <v>31</v>
      </c>
      <c r="C11" t="s">
        <v>37</v>
      </c>
      <c r="D11" t="s">
        <v>270</v>
      </c>
      <c r="H11">
        <v>2</v>
      </c>
      <c r="I11">
        <v>1</v>
      </c>
      <c r="J11">
        <v>1</v>
      </c>
      <c r="K11">
        <v>2</v>
      </c>
      <c r="L11">
        <v>1</v>
      </c>
    </row>
    <row r="12" spans="1:69" x14ac:dyDescent="0.25">
      <c r="A12">
        <v>77</v>
      </c>
      <c r="B12" t="s">
        <v>33</v>
      </c>
      <c r="C12" t="s">
        <v>37</v>
      </c>
      <c r="D12" t="s">
        <v>46</v>
      </c>
      <c r="H12">
        <v>1</v>
      </c>
      <c r="I12">
        <v>5</v>
      </c>
      <c r="J12">
        <v>8</v>
      </c>
      <c r="K12">
        <v>1</v>
      </c>
      <c r="L12">
        <v>3</v>
      </c>
    </row>
    <row r="13" spans="1:69" x14ac:dyDescent="0.25">
      <c r="A13">
        <v>55</v>
      </c>
      <c r="B13" t="s">
        <v>31</v>
      </c>
      <c r="C13" t="s">
        <v>37</v>
      </c>
      <c r="D13" t="s">
        <v>23</v>
      </c>
      <c r="H13">
        <v>7</v>
      </c>
      <c r="I13">
        <v>2</v>
      </c>
      <c r="J13">
        <v>4</v>
      </c>
      <c r="K13">
        <v>3</v>
      </c>
      <c r="L13">
        <v>4</v>
      </c>
    </row>
    <row r="14" spans="1:69" x14ac:dyDescent="0.25">
      <c r="A14">
        <v>53</v>
      </c>
      <c r="B14" t="s">
        <v>31</v>
      </c>
      <c r="C14" t="s">
        <v>37</v>
      </c>
      <c r="D14" t="s">
        <v>270</v>
      </c>
      <c r="H14">
        <v>3</v>
      </c>
      <c r="I14">
        <v>3</v>
      </c>
      <c r="J14">
        <v>3</v>
      </c>
      <c r="K14">
        <v>6</v>
      </c>
      <c r="L14">
        <v>5</v>
      </c>
    </row>
    <row r="15" spans="1:69" x14ac:dyDescent="0.25">
      <c r="A15">
        <v>66</v>
      </c>
      <c r="B15" t="s">
        <v>31</v>
      </c>
      <c r="C15" t="s">
        <v>37</v>
      </c>
      <c r="D15" t="s">
        <v>197</v>
      </c>
      <c r="H15">
        <v>4</v>
      </c>
      <c r="I15">
        <v>4</v>
      </c>
      <c r="J15">
        <v>2</v>
      </c>
      <c r="K15" t="s">
        <v>6</v>
      </c>
      <c r="L15">
        <v>2</v>
      </c>
    </row>
    <row r="16" spans="1:69" x14ac:dyDescent="0.25">
      <c r="A16">
        <v>75</v>
      </c>
      <c r="B16" t="s">
        <v>33</v>
      </c>
      <c r="C16" t="s">
        <v>37</v>
      </c>
      <c r="D16" t="s">
        <v>53</v>
      </c>
      <c r="H16">
        <v>5</v>
      </c>
      <c r="I16" t="s">
        <v>6</v>
      </c>
      <c r="J16">
        <v>5</v>
      </c>
      <c r="K16">
        <v>4</v>
      </c>
      <c r="L16">
        <v>6</v>
      </c>
    </row>
    <row r="17" spans="1:17" x14ac:dyDescent="0.25">
      <c r="A17">
        <v>67</v>
      </c>
      <c r="B17" t="s">
        <v>33</v>
      </c>
      <c r="C17" t="s">
        <v>37</v>
      </c>
      <c r="D17" t="s">
        <v>269</v>
      </c>
      <c r="H17">
        <v>6</v>
      </c>
      <c r="I17">
        <v>6</v>
      </c>
      <c r="J17">
        <v>7</v>
      </c>
      <c r="K17">
        <v>5</v>
      </c>
      <c r="L17">
        <v>7</v>
      </c>
    </row>
    <row r="18" spans="1:17" x14ac:dyDescent="0.25">
      <c r="A18">
        <v>54</v>
      </c>
      <c r="B18" t="s">
        <v>31</v>
      </c>
      <c r="C18" t="s">
        <v>37</v>
      </c>
      <c r="D18" t="s">
        <v>23</v>
      </c>
      <c r="H18">
        <v>8</v>
      </c>
      <c r="I18">
        <v>7</v>
      </c>
      <c r="J18">
        <v>9</v>
      </c>
      <c r="K18" t="s">
        <v>6</v>
      </c>
      <c r="L18">
        <v>8</v>
      </c>
    </row>
    <row r="19" spans="1:17" x14ac:dyDescent="0.25">
      <c r="A19">
        <v>88</v>
      </c>
      <c r="B19" t="s">
        <v>33</v>
      </c>
      <c r="C19" t="s">
        <v>37</v>
      </c>
      <c r="D19" t="s">
        <v>46</v>
      </c>
      <c r="J19">
        <v>6</v>
      </c>
    </row>
    <row r="20" spans="1:17" x14ac:dyDescent="0.25">
      <c r="A20">
        <v>72</v>
      </c>
      <c r="B20" t="s">
        <v>31</v>
      </c>
      <c r="C20" t="s">
        <v>37</v>
      </c>
      <c r="D20" t="s">
        <v>62</v>
      </c>
      <c r="M20">
        <v>2</v>
      </c>
      <c r="N20">
        <v>1</v>
      </c>
      <c r="O20">
        <v>6</v>
      </c>
      <c r="P20">
        <v>7</v>
      </c>
      <c r="Q20">
        <v>1</v>
      </c>
    </row>
    <row r="21" spans="1:17" x14ac:dyDescent="0.25">
      <c r="A21">
        <v>55</v>
      </c>
      <c r="B21" t="s">
        <v>31</v>
      </c>
      <c r="C21" t="s">
        <v>37</v>
      </c>
      <c r="D21" t="s">
        <v>23</v>
      </c>
      <c r="M21">
        <v>1</v>
      </c>
      <c r="N21">
        <v>7</v>
      </c>
      <c r="O21">
        <v>1</v>
      </c>
      <c r="P21">
        <v>1</v>
      </c>
      <c r="Q21">
        <v>11</v>
      </c>
    </row>
    <row r="22" spans="1:17" x14ac:dyDescent="0.25">
      <c r="A22">
        <v>66</v>
      </c>
      <c r="B22" t="s">
        <v>31</v>
      </c>
      <c r="C22" t="s">
        <v>37</v>
      </c>
      <c r="D22" t="s">
        <v>197</v>
      </c>
      <c r="M22">
        <v>5</v>
      </c>
      <c r="N22">
        <v>3</v>
      </c>
      <c r="O22">
        <v>3</v>
      </c>
      <c r="P22">
        <v>3</v>
      </c>
      <c r="Q22">
        <v>3</v>
      </c>
    </row>
    <row r="23" spans="1:17" x14ac:dyDescent="0.25">
      <c r="A23">
        <v>56</v>
      </c>
      <c r="B23" t="s">
        <v>31</v>
      </c>
      <c r="C23" t="s">
        <v>37</v>
      </c>
      <c r="D23" t="s">
        <v>274</v>
      </c>
      <c r="M23">
        <v>4</v>
      </c>
      <c r="N23">
        <v>4</v>
      </c>
      <c r="O23">
        <v>4</v>
      </c>
      <c r="P23">
        <v>2</v>
      </c>
      <c r="Q23">
        <v>6</v>
      </c>
    </row>
    <row r="24" spans="1:17" x14ac:dyDescent="0.25">
      <c r="A24">
        <v>54</v>
      </c>
      <c r="B24" t="s">
        <v>31</v>
      </c>
      <c r="C24" t="s">
        <v>37</v>
      </c>
      <c r="D24" t="s">
        <v>23</v>
      </c>
      <c r="M24">
        <v>6</v>
      </c>
      <c r="N24" t="s">
        <v>6</v>
      </c>
      <c r="O24">
        <v>5</v>
      </c>
      <c r="P24">
        <v>4</v>
      </c>
      <c r="Q24">
        <v>2</v>
      </c>
    </row>
    <row r="25" spans="1:17" x14ac:dyDescent="0.25">
      <c r="A25">
        <v>81</v>
      </c>
      <c r="B25" t="s">
        <v>31</v>
      </c>
      <c r="C25" t="s">
        <v>37</v>
      </c>
      <c r="D25" t="s">
        <v>120</v>
      </c>
      <c r="M25">
        <v>11</v>
      </c>
      <c r="N25">
        <v>2</v>
      </c>
      <c r="O25">
        <v>2</v>
      </c>
      <c r="P25">
        <v>9</v>
      </c>
    </row>
    <row r="26" spans="1:17" x14ac:dyDescent="0.25">
      <c r="A26">
        <v>76</v>
      </c>
      <c r="B26" t="s">
        <v>33</v>
      </c>
      <c r="C26" t="s">
        <v>37</v>
      </c>
      <c r="D26" t="s">
        <v>45</v>
      </c>
      <c r="M26">
        <v>3</v>
      </c>
      <c r="N26">
        <v>6</v>
      </c>
      <c r="O26" t="s">
        <v>6</v>
      </c>
      <c r="P26">
        <v>8</v>
      </c>
      <c r="Q26">
        <v>9</v>
      </c>
    </row>
    <row r="27" spans="1:17" x14ac:dyDescent="0.25">
      <c r="A27">
        <v>86</v>
      </c>
      <c r="B27" t="s">
        <v>32</v>
      </c>
      <c r="C27" t="s">
        <v>37</v>
      </c>
      <c r="D27" t="s">
        <v>218</v>
      </c>
      <c r="M27">
        <v>9</v>
      </c>
      <c r="N27">
        <v>8</v>
      </c>
      <c r="O27">
        <v>9</v>
      </c>
      <c r="P27">
        <v>6</v>
      </c>
      <c r="Q27">
        <v>4</v>
      </c>
    </row>
    <row r="28" spans="1:17" x14ac:dyDescent="0.25">
      <c r="A28">
        <v>85</v>
      </c>
      <c r="B28" t="s">
        <v>32</v>
      </c>
      <c r="C28" t="s">
        <v>37</v>
      </c>
      <c r="D28" t="s">
        <v>218</v>
      </c>
      <c r="M28">
        <v>11</v>
      </c>
      <c r="N28">
        <v>9</v>
      </c>
      <c r="O28">
        <v>7</v>
      </c>
      <c r="P28">
        <v>10</v>
      </c>
      <c r="Q28">
        <v>5</v>
      </c>
    </row>
    <row r="29" spans="1:17" x14ac:dyDescent="0.25">
      <c r="A29">
        <v>58</v>
      </c>
      <c r="B29" t="s">
        <v>31</v>
      </c>
      <c r="C29" t="s">
        <v>37</v>
      </c>
      <c r="D29" t="s">
        <v>275</v>
      </c>
      <c r="M29">
        <v>7</v>
      </c>
      <c r="N29">
        <v>4</v>
      </c>
      <c r="O29">
        <v>10</v>
      </c>
      <c r="P29" t="s">
        <v>6</v>
      </c>
      <c r="Q29" t="s">
        <v>6</v>
      </c>
    </row>
    <row r="30" spans="1:17" x14ac:dyDescent="0.25">
      <c r="A30">
        <v>80</v>
      </c>
      <c r="B30" t="s">
        <v>31</v>
      </c>
      <c r="C30" t="s">
        <v>37</v>
      </c>
      <c r="D30" t="s">
        <v>120</v>
      </c>
      <c r="M30">
        <v>10</v>
      </c>
      <c r="N30" t="s">
        <v>6</v>
      </c>
      <c r="P30">
        <v>5</v>
      </c>
      <c r="Q30">
        <v>7</v>
      </c>
    </row>
    <row r="31" spans="1:17" x14ac:dyDescent="0.25">
      <c r="A31">
        <v>70</v>
      </c>
      <c r="B31" t="s">
        <v>31</v>
      </c>
      <c r="C31" t="s">
        <v>37</v>
      </c>
      <c r="D31" t="s">
        <v>23</v>
      </c>
      <c r="O31">
        <v>8</v>
      </c>
      <c r="P31" t="s">
        <v>6</v>
      </c>
      <c r="Q31">
        <v>8</v>
      </c>
    </row>
    <row r="32" spans="1:17" x14ac:dyDescent="0.25">
      <c r="A32">
        <v>82</v>
      </c>
      <c r="B32" t="s">
        <v>33</v>
      </c>
      <c r="C32" t="s">
        <v>37</v>
      </c>
      <c r="D32" t="s">
        <v>276</v>
      </c>
      <c r="M32">
        <v>12</v>
      </c>
      <c r="N32">
        <v>10</v>
      </c>
    </row>
    <row r="33" spans="1:28" x14ac:dyDescent="0.25">
      <c r="A33">
        <v>67</v>
      </c>
      <c r="B33" t="s">
        <v>33</v>
      </c>
      <c r="C33" t="s">
        <v>37</v>
      </c>
      <c r="D33" t="s">
        <v>45</v>
      </c>
      <c r="M33">
        <v>11</v>
      </c>
      <c r="N33">
        <v>11</v>
      </c>
      <c r="O33">
        <v>11</v>
      </c>
      <c r="P33">
        <v>11</v>
      </c>
      <c r="Q33">
        <v>10</v>
      </c>
    </row>
    <row r="34" spans="1:28" x14ac:dyDescent="0.25">
      <c r="A34">
        <v>65</v>
      </c>
      <c r="B34" t="s">
        <v>31</v>
      </c>
      <c r="C34" t="s">
        <v>37</v>
      </c>
      <c r="D34" t="s">
        <v>23</v>
      </c>
      <c r="N34">
        <v>11</v>
      </c>
    </row>
    <row r="35" spans="1:28" x14ac:dyDescent="0.25">
      <c r="A35">
        <v>77</v>
      </c>
      <c r="B35" t="s">
        <v>33</v>
      </c>
      <c r="C35" t="s">
        <v>37</v>
      </c>
      <c r="D35" t="s">
        <v>46</v>
      </c>
      <c r="O35">
        <v>11</v>
      </c>
    </row>
    <row r="36" spans="1:28" x14ac:dyDescent="0.25">
      <c r="A36">
        <v>60</v>
      </c>
      <c r="B36" t="s">
        <v>31</v>
      </c>
      <c r="C36" t="s">
        <v>37</v>
      </c>
      <c r="D36" t="s">
        <v>215</v>
      </c>
      <c r="R36">
        <v>6</v>
      </c>
      <c r="S36">
        <v>3</v>
      </c>
      <c r="T36">
        <v>1</v>
      </c>
      <c r="U36">
        <v>1</v>
      </c>
      <c r="V36">
        <v>5</v>
      </c>
    </row>
    <row r="37" spans="1:28" x14ac:dyDescent="0.25">
      <c r="A37">
        <v>52</v>
      </c>
      <c r="B37" t="s">
        <v>88</v>
      </c>
      <c r="C37" t="s">
        <v>37</v>
      </c>
      <c r="D37" t="s">
        <v>278</v>
      </c>
      <c r="R37">
        <v>4</v>
      </c>
      <c r="S37">
        <v>4</v>
      </c>
      <c r="T37">
        <v>4</v>
      </c>
      <c r="U37">
        <v>2</v>
      </c>
      <c r="V37">
        <v>1</v>
      </c>
    </row>
    <row r="38" spans="1:28" x14ac:dyDescent="0.25">
      <c r="A38">
        <v>55</v>
      </c>
      <c r="B38" t="s">
        <v>31</v>
      </c>
      <c r="C38" t="s">
        <v>37</v>
      </c>
      <c r="D38" t="s">
        <v>23</v>
      </c>
      <c r="R38">
        <v>3</v>
      </c>
      <c r="S38">
        <v>5</v>
      </c>
      <c r="T38">
        <v>2</v>
      </c>
      <c r="U38">
        <v>6</v>
      </c>
      <c r="V38">
        <v>4</v>
      </c>
    </row>
    <row r="39" spans="1:28" x14ac:dyDescent="0.25">
      <c r="A39">
        <v>86</v>
      </c>
      <c r="B39" t="s">
        <v>32</v>
      </c>
      <c r="C39" t="s">
        <v>37</v>
      </c>
      <c r="D39" t="s">
        <v>218</v>
      </c>
      <c r="R39">
        <v>1</v>
      </c>
      <c r="S39">
        <v>8</v>
      </c>
      <c r="T39">
        <v>7</v>
      </c>
      <c r="U39">
        <v>7</v>
      </c>
      <c r="V39">
        <v>3</v>
      </c>
    </row>
    <row r="40" spans="1:28" x14ac:dyDescent="0.25">
      <c r="A40">
        <v>56</v>
      </c>
      <c r="B40" t="s">
        <v>31</v>
      </c>
      <c r="C40" t="s">
        <v>37</v>
      </c>
      <c r="D40" t="s">
        <v>274</v>
      </c>
      <c r="R40">
        <v>7</v>
      </c>
      <c r="S40">
        <v>1</v>
      </c>
      <c r="T40">
        <v>8</v>
      </c>
      <c r="U40">
        <v>5</v>
      </c>
      <c r="V40">
        <v>6</v>
      </c>
    </row>
    <row r="41" spans="1:28" x14ac:dyDescent="0.25">
      <c r="A41">
        <v>88</v>
      </c>
      <c r="B41" t="s">
        <v>33</v>
      </c>
      <c r="C41" t="s">
        <v>37</v>
      </c>
      <c r="D41" t="s">
        <v>46</v>
      </c>
      <c r="R41">
        <v>5</v>
      </c>
      <c r="S41">
        <v>2</v>
      </c>
      <c r="T41">
        <v>5</v>
      </c>
      <c r="U41">
        <v>4</v>
      </c>
      <c r="V41">
        <v>8</v>
      </c>
    </row>
    <row r="42" spans="1:28" x14ac:dyDescent="0.25">
      <c r="A42">
        <v>66</v>
      </c>
      <c r="B42" t="s">
        <v>31</v>
      </c>
      <c r="C42" t="s">
        <v>37</v>
      </c>
      <c r="D42" t="s">
        <v>197</v>
      </c>
      <c r="R42">
        <v>2</v>
      </c>
      <c r="S42">
        <v>6</v>
      </c>
      <c r="T42">
        <v>6</v>
      </c>
      <c r="U42">
        <v>3</v>
      </c>
      <c r="V42" t="s">
        <v>6</v>
      </c>
    </row>
    <row r="43" spans="1:28" x14ac:dyDescent="0.25">
      <c r="A43">
        <v>51</v>
      </c>
      <c r="B43" t="s">
        <v>31</v>
      </c>
      <c r="C43" t="s">
        <v>37</v>
      </c>
      <c r="D43" t="s">
        <v>23</v>
      </c>
      <c r="R43" t="s">
        <v>6</v>
      </c>
      <c r="S43">
        <v>7</v>
      </c>
      <c r="T43">
        <v>3</v>
      </c>
      <c r="U43" t="s">
        <v>6</v>
      </c>
      <c r="V43">
        <v>7</v>
      </c>
    </row>
    <row r="44" spans="1:28" x14ac:dyDescent="0.25">
      <c r="A44">
        <v>99</v>
      </c>
      <c r="B44" t="s">
        <v>32</v>
      </c>
      <c r="C44" t="s">
        <v>37</v>
      </c>
      <c r="D44" t="s">
        <v>24</v>
      </c>
      <c r="V44">
        <v>2</v>
      </c>
    </row>
    <row r="45" spans="1:28" x14ac:dyDescent="0.25">
      <c r="A45">
        <v>81</v>
      </c>
      <c r="B45" t="s">
        <v>31</v>
      </c>
      <c r="C45" t="s">
        <v>37</v>
      </c>
      <c r="D45" t="s">
        <v>23</v>
      </c>
      <c r="R45" t="s">
        <v>6</v>
      </c>
      <c r="W45">
        <v>1</v>
      </c>
      <c r="X45">
        <v>5</v>
      </c>
      <c r="Y45">
        <v>4</v>
      </c>
      <c r="Z45">
        <v>3</v>
      </c>
      <c r="AA45">
        <v>5</v>
      </c>
      <c r="AB45">
        <v>1</v>
      </c>
    </row>
    <row r="46" spans="1:28" x14ac:dyDescent="0.25">
      <c r="A46">
        <v>99</v>
      </c>
      <c r="B46" t="s">
        <v>32</v>
      </c>
      <c r="C46" t="s">
        <v>37</v>
      </c>
      <c r="D46" t="s">
        <v>24</v>
      </c>
      <c r="W46" t="s">
        <v>86</v>
      </c>
      <c r="X46">
        <v>2</v>
      </c>
      <c r="Y46">
        <v>1</v>
      </c>
      <c r="Z46">
        <v>1</v>
      </c>
      <c r="AA46">
        <v>1</v>
      </c>
      <c r="AB46" t="s">
        <v>6</v>
      </c>
    </row>
    <row r="47" spans="1:28" x14ac:dyDescent="0.25">
      <c r="A47">
        <v>66</v>
      </c>
      <c r="B47" t="s">
        <v>31</v>
      </c>
      <c r="C47" t="s">
        <v>37</v>
      </c>
      <c r="D47" t="s">
        <v>197</v>
      </c>
      <c r="W47">
        <v>2</v>
      </c>
      <c r="X47">
        <v>3</v>
      </c>
      <c r="Y47">
        <v>3</v>
      </c>
      <c r="Z47">
        <v>4</v>
      </c>
      <c r="AA47" t="s">
        <v>6</v>
      </c>
      <c r="AB47">
        <v>2</v>
      </c>
    </row>
    <row r="48" spans="1:28" x14ac:dyDescent="0.25">
      <c r="A48">
        <v>56</v>
      </c>
      <c r="B48" t="s">
        <v>31</v>
      </c>
      <c r="C48" t="s">
        <v>37</v>
      </c>
      <c r="D48" t="s">
        <v>274</v>
      </c>
      <c r="W48">
        <v>8</v>
      </c>
      <c r="X48">
        <v>1</v>
      </c>
      <c r="Y48">
        <v>6</v>
      </c>
      <c r="Z48">
        <v>6</v>
      </c>
      <c r="AA48">
        <v>4</v>
      </c>
      <c r="AB48">
        <v>6</v>
      </c>
    </row>
    <row r="49" spans="1:40" x14ac:dyDescent="0.25">
      <c r="A49">
        <v>77</v>
      </c>
      <c r="B49" t="s">
        <v>33</v>
      </c>
      <c r="C49" t="s">
        <v>37</v>
      </c>
      <c r="D49" t="s">
        <v>46</v>
      </c>
      <c r="W49">
        <v>4</v>
      </c>
      <c r="X49">
        <v>6</v>
      </c>
      <c r="Y49">
        <v>8</v>
      </c>
      <c r="Z49">
        <v>5</v>
      </c>
      <c r="AA49">
        <v>3</v>
      </c>
      <c r="AB49">
        <v>3</v>
      </c>
    </row>
    <row r="50" spans="1:40" x14ac:dyDescent="0.25">
      <c r="A50">
        <v>55</v>
      </c>
      <c r="B50" t="s">
        <v>31</v>
      </c>
      <c r="C50" t="s">
        <v>37</v>
      </c>
      <c r="D50" t="s">
        <v>23</v>
      </c>
      <c r="W50">
        <v>6</v>
      </c>
      <c r="X50">
        <v>4</v>
      </c>
      <c r="Y50">
        <v>5</v>
      </c>
      <c r="Z50" t="s">
        <v>6</v>
      </c>
      <c r="AA50">
        <v>2</v>
      </c>
      <c r="AB50">
        <v>5</v>
      </c>
    </row>
    <row r="51" spans="1:40" x14ac:dyDescent="0.25">
      <c r="A51">
        <v>88</v>
      </c>
      <c r="B51" t="s">
        <v>33</v>
      </c>
      <c r="C51" t="s">
        <v>37</v>
      </c>
      <c r="D51" t="s">
        <v>46</v>
      </c>
      <c r="W51">
        <v>7</v>
      </c>
      <c r="X51">
        <v>7</v>
      </c>
      <c r="Y51">
        <v>2</v>
      </c>
      <c r="Z51" t="s">
        <v>6</v>
      </c>
      <c r="AA51">
        <v>6</v>
      </c>
      <c r="AB51">
        <v>4</v>
      </c>
    </row>
    <row r="52" spans="1:40" x14ac:dyDescent="0.25">
      <c r="A52">
        <v>51</v>
      </c>
      <c r="B52" t="s">
        <v>31</v>
      </c>
      <c r="C52" t="s">
        <v>37</v>
      </c>
      <c r="D52" t="s">
        <v>23</v>
      </c>
      <c r="W52">
        <v>5</v>
      </c>
      <c r="X52" t="s">
        <v>12</v>
      </c>
      <c r="Y52">
        <v>7</v>
      </c>
      <c r="Z52">
        <v>2</v>
      </c>
      <c r="AA52">
        <v>7</v>
      </c>
      <c r="AB52" t="s">
        <v>6</v>
      </c>
    </row>
    <row r="53" spans="1:40" x14ac:dyDescent="0.25">
      <c r="A53">
        <v>60</v>
      </c>
      <c r="B53" t="s">
        <v>31</v>
      </c>
      <c r="C53" t="s">
        <v>37</v>
      </c>
      <c r="D53" t="s">
        <v>215</v>
      </c>
      <c r="W53">
        <v>3</v>
      </c>
    </row>
    <row r="54" spans="1:40" x14ac:dyDescent="0.25">
      <c r="A54">
        <v>66</v>
      </c>
      <c r="B54" t="s">
        <v>31</v>
      </c>
      <c r="C54" t="s">
        <v>37</v>
      </c>
      <c r="D54" t="s">
        <v>197</v>
      </c>
      <c r="AC54">
        <v>5</v>
      </c>
      <c r="AD54">
        <v>1</v>
      </c>
      <c r="AE54">
        <v>2</v>
      </c>
      <c r="AF54">
        <v>3</v>
      </c>
      <c r="AG54">
        <v>2</v>
      </c>
      <c r="AH54">
        <v>2</v>
      </c>
    </row>
    <row r="55" spans="1:40" x14ac:dyDescent="0.25">
      <c r="A55">
        <v>90</v>
      </c>
      <c r="B55" t="s">
        <v>32</v>
      </c>
      <c r="C55" t="s">
        <v>37</v>
      </c>
      <c r="D55" t="s">
        <v>93</v>
      </c>
      <c r="AC55">
        <v>1</v>
      </c>
      <c r="AD55">
        <v>2</v>
      </c>
      <c r="AE55">
        <v>3</v>
      </c>
      <c r="AF55">
        <v>2</v>
      </c>
      <c r="AG55">
        <v>5</v>
      </c>
      <c r="AH55">
        <v>3</v>
      </c>
    </row>
    <row r="56" spans="1:40" x14ac:dyDescent="0.25">
      <c r="A56">
        <v>77</v>
      </c>
      <c r="B56" t="s">
        <v>33</v>
      </c>
      <c r="C56" t="s">
        <v>37</v>
      </c>
      <c r="D56" t="s">
        <v>46</v>
      </c>
      <c r="AC56">
        <v>2</v>
      </c>
      <c r="AD56">
        <v>5</v>
      </c>
      <c r="AE56">
        <v>5</v>
      </c>
      <c r="AF56">
        <v>6</v>
      </c>
      <c r="AG56">
        <v>6</v>
      </c>
      <c r="AH56">
        <v>1</v>
      </c>
    </row>
    <row r="57" spans="1:40" x14ac:dyDescent="0.25">
      <c r="A57">
        <v>55</v>
      </c>
      <c r="B57" t="s">
        <v>31</v>
      </c>
      <c r="C57" t="s">
        <v>37</v>
      </c>
      <c r="D57" t="s">
        <v>279</v>
      </c>
      <c r="AC57">
        <v>4</v>
      </c>
      <c r="AD57" t="s">
        <v>6</v>
      </c>
      <c r="AE57">
        <v>1</v>
      </c>
      <c r="AF57">
        <v>1</v>
      </c>
      <c r="AG57">
        <v>4</v>
      </c>
      <c r="AH57" t="s">
        <v>6</v>
      </c>
    </row>
    <row r="58" spans="1:40" x14ac:dyDescent="0.25">
      <c r="A58">
        <v>99</v>
      </c>
      <c r="B58" t="s">
        <v>32</v>
      </c>
      <c r="C58" t="s">
        <v>37</v>
      </c>
      <c r="D58" t="s">
        <v>280</v>
      </c>
      <c r="AC58">
        <v>3</v>
      </c>
      <c r="AD58">
        <v>3</v>
      </c>
      <c r="AE58">
        <v>6</v>
      </c>
      <c r="AF58">
        <v>5</v>
      </c>
      <c r="AG58">
        <v>3</v>
      </c>
      <c r="AH58">
        <v>4</v>
      </c>
    </row>
    <row r="59" spans="1:40" x14ac:dyDescent="0.25">
      <c r="A59">
        <v>51</v>
      </c>
      <c r="B59" t="s">
        <v>31</v>
      </c>
      <c r="C59" t="s">
        <v>37</v>
      </c>
      <c r="D59" t="s">
        <v>279</v>
      </c>
      <c r="AC59">
        <v>6</v>
      </c>
      <c r="AD59">
        <v>4</v>
      </c>
      <c r="AE59">
        <v>4</v>
      </c>
      <c r="AF59">
        <v>4</v>
      </c>
      <c r="AG59">
        <v>1</v>
      </c>
      <c r="AH59" t="s">
        <v>6</v>
      </c>
    </row>
    <row r="60" spans="1:40" x14ac:dyDescent="0.25">
      <c r="A60">
        <v>50</v>
      </c>
      <c r="B60" t="s">
        <v>34</v>
      </c>
      <c r="C60" t="s">
        <v>37</v>
      </c>
      <c r="D60" t="s">
        <v>27</v>
      </c>
      <c r="AD60">
        <v>6</v>
      </c>
    </row>
    <row r="61" spans="1:40" x14ac:dyDescent="0.25">
      <c r="A61">
        <v>88</v>
      </c>
      <c r="B61" t="s">
        <v>33</v>
      </c>
      <c r="C61" t="s">
        <v>37</v>
      </c>
      <c r="D61" t="s">
        <v>46</v>
      </c>
      <c r="AI61">
        <v>2</v>
      </c>
      <c r="AJ61">
        <v>5</v>
      </c>
      <c r="AK61">
        <v>1</v>
      </c>
      <c r="AL61">
        <v>2</v>
      </c>
      <c r="AM61">
        <v>3</v>
      </c>
      <c r="AN61">
        <v>3</v>
      </c>
    </row>
    <row r="62" spans="1:40" x14ac:dyDescent="0.25">
      <c r="A62">
        <v>66</v>
      </c>
      <c r="B62" t="s">
        <v>31</v>
      </c>
      <c r="C62" t="s">
        <v>37</v>
      </c>
      <c r="D62" t="s">
        <v>197</v>
      </c>
      <c r="AI62">
        <v>1</v>
      </c>
      <c r="AJ62">
        <v>4</v>
      </c>
      <c r="AK62" t="s">
        <v>6</v>
      </c>
      <c r="AL62">
        <v>1</v>
      </c>
      <c r="AM62">
        <v>4</v>
      </c>
      <c r="AN62">
        <v>2</v>
      </c>
    </row>
    <row r="63" spans="1:40" x14ac:dyDescent="0.25">
      <c r="A63">
        <v>77</v>
      </c>
      <c r="B63" t="s">
        <v>33</v>
      </c>
      <c r="C63" t="s">
        <v>37</v>
      </c>
      <c r="D63" t="s">
        <v>46</v>
      </c>
      <c r="AI63">
        <v>5</v>
      </c>
      <c r="AJ63">
        <v>2</v>
      </c>
      <c r="AK63">
        <v>4</v>
      </c>
      <c r="AL63">
        <v>4</v>
      </c>
      <c r="AM63">
        <v>5</v>
      </c>
      <c r="AN63">
        <v>1</v>
      </c>
    </row>
    <row r="64" spans="1:40" x14ac:dyDescent="0.25">
      <c r="A64">
        <v>55</v>
      </c>
      <c r="B64" t="s">
        <v>31</v>
      </c>
      <c r="C64" t="s">
        <v>37</v>
      </c>
      <c r="D64" t="s">
        <v>83</v>
      </c>
      <c r="AI64" t="s">
        <v>6</v>
      </c>
      <c r="AJ64">
        <v>1</v>
      </c>
      <c r="AK64">
        <v>2</v>
      </c>
      <c r="AL64">
        <v>3</v>
      </c>
      <c r="AM64">
        <v>2</v>
      </c>
      <c r="AN64">
        <v>4</v>
      </c>
    </row>
    <row r="65" spans="1:51" x14ac:dyDescent="0.25">
      <c r="A65">
        <v>80</v>
      </c>
      <c r="B65" t="s">
        <v>33</v>
      </c>
      <c r="C65" t="s">
        <v>37</v>
      </c>
      <c r="D65" t="s">
        <v>282</v>
      </c>
      <c r="AI65">
        <v>3</v>
      </c>
      <c r="AJ65">
        <v>3</v>
      </c>
      <c r="AK65">
        <v>3</v>
      </c>
      <c r="AL65" t="s">
        <v>6</v>
      </c>
      <c r="AM65">
        <v>1</v>
      </c>
      <c r="AN65" t="s">
        <v>6</v>
      </c>
    </row>
    <row r="66" spans="1:51" x14ac:dyDescent="0.25">
      <c r="A66">
        <v>83</v>
      </c>
      <c r="B66" t="s">
        <v>31</v>
      </c>
      <c r="C66" t="s">
        <v>37</v>
      </c>
      <c r="D66" t="s">
        <v>28</v>
      </c>
      <c r="AI66">
        <v>4</v>
      </c>
      <c r="AJ66">
        <v>6</v>
      </c>
      <c r="AK66">
        <v>5</v>
      </c>
      <c r="AL66">
        <v>6</v>
      </c>
      <c r="AM66" t="s">
        <v>6</v>
      </c>
      <c r="AN66">
        <v>4</v>
      </c>
    </row>
    <row r="67" spans="1:51" x14ac:dyDescent="0.25">
      <c r="A67">
        <v>86</v>
      </c>
      <c r="B67" t="s">
        <v>33</v>
      </c>
      <c r="C67" t="s">
        <v>37</v>
      </c>
      <c r="D67" t="s">
        <v>283</v>
      </c>
      <c r="AI67" t="s">
        <v>6</v>
      </c>
      <c r="AL67">
        <v>5</v>
      </c>
    </row>
    <row r="68" spans="1:51" x14ac:dyDescent="0.25">
      <c r="A68">
        <v>54</v>
      </c>
      <c r="B68" t="s">
        <v>31</v>
      </c>
      <c r="C68" t="s">
        <v>37</v>
      </c>
      <c r="D68" t="s">
        <v>83</v>
      </c>
      <c r="AI68">
        <v>6</v>
      </c>
    </row>
    <row r="69" spans="1:51" x14ac:dyDescent="0.25">
      <c r="A69">
        <v>51</v>
      </c>
      <c r="B69" t="s">
        <v>31</v>
      </c>
      <c r="C69" t="s">
        <v>37</v>
      </c>
      <c r="D69" t="s">
        <v>223</v>
      </c>
      <c r="AO69">
        <v>1</v>
      </c>
      <c r="AP69">
        <v>3</v>
      </c>
      <c r="AQ69">
        <v>1</v>
      </c>
      <c r="AR69">
        <v>4</v>
      </c>
      <c r="AS69">
        <v>1</v>
      </c>
      <c r="AT69">
        <v>1</v>
      </c>
    </row>
    <row r="70" spans="1:51" x14ac:dyDescent="0.25">
      <c r="A70">
        <v>77</v>
      </c>
      <c r="B70" t="s">
        <v>33</v>
      </c>
      <c r="C70" t="s">
        <v>37</v>
      </c>
      <c r="D70" t="s">
        <v>73</v>
      </c>
      <c r="AO70">
        <v>3</v>
      </c>
      <c r="AP70">
        <v>1</v>
      </c>
      <c r="AQ70">
        <v>6</v>
      </c>
      <c r="AR70">
        <v>7</v>
      </c>
      <c r="AS70">
        <v>2</v>
      </c>
      <c r="AT70" t="s">
        <v>6</v>
      </c>
    </row>
    <row r="71" spans="1:51" x14ac:dyDescent="0.25">
      <c r="A71">
        <v>66</v>
      </c>
      <c r="B71" t="s">
        <v>31</v>
      </c>
      <c r="C71" t="s">
        <v>37</v>
      </c>
      <c r="D71" t="s">
        <v>197</v>
      </c>
      <c r="AO71">
        <v>4</v>
      </c>
      <c r="AP71">
        <v>2</v>
      </c>
      <c r="AQ71">
        <v>2</v>
      </c>
      <c r="AR71">
        <v>6</v>
      </c>
      <c r="AS71">
        <v>6</v>
      </c>
      <c r="AT71">
        <v>5</v>
      </c>
    </row>
    <row r="72" spans="1:51" x14ac:dyDescent="0.25">
      <c r="A72">
        <v>83</v>
      </c>
      <c r="B72" t="s">
        <v>31</v>
      </c>
      <c r="C72" t="s">
        <v>37</v>
      </c>
      <c r="D72" t="s">
        <v>120</v>
      </c>
      <c r="AO72">
        <v>2</v>
      </c>
      <c r="AP72">
        <v>6</v>
      </c>
      <c r="AQ72">
        <v>4</v>
      </c>
      <c r="AR72">
        <v>2</v>
      </c>
      <c r="AS72">
        <v>4</v>
      </c>
      <c r="AT72" t="s">
        <v>6</v>
      </c>
    </row>
    <row r="73" spans="1:51" x14ac:dyDescent="0.25">
      <c r="A73">
        <v>55</v>
      </c>
      <c r="B73" t="s">
        <v>31</v>
      </c>
      <c r="C73" t="s">
        <v>37</v>
      </c>
      <c r="D73" t="s">
        <v>83</v>
      </c>
      <c r="AO73">
        <v>5</v>
      </c>
      <c r="AP73">
        <v>7</v>
      </c>
      <c r="AQ73">
        <v>3</v>
      </c>
      <c r="AR73">
        <v>5</v>
      </c>
      <c r="AS73">
        <v>3</v>
      </c>
      <c r="AT73">
        <v>4</v>
      </c>
    </row>
    <row r="74" spans="1:51" x14ac:dyDescent="0.25">
      <c r="A74">
        <v>60</v>
      </c>
      <c r="B74" t="s">
        <v>31</v>
      </c>
      <c r="C74" t="s">
        <v>37</v>
      </c>
      <c r="D74" t="s">
        <v>120</v>
      </c>
      <c r="AO74">
        <v>9</v>
      </c>
      <c r="AP74" t="s">
        <v>6</v>
      </c>
      <c r="AQ74">
        <v>8</v>
      </c>
      <c r="AR74">
        <v>3</v>
      </c>
      <c r="AS74">
        <v>4</v>
      </c>
      <c r="AT74">
        <v>2</v>
      </c>
    </row>
    <row r="75" spans="1:51" x14ac:dyDescent="0.25">
      <c r="A75">
        <v>80</v>
      </c>
      <c r="B75" t="s">
        <v>33</v>
      </c>
      <c r="C75" t="s">
        <v>37</v>
      </c>
      <c r="D75" t="s">
        <v>282</v>
      </c>
      <c r="AO75">
        <v>6</v>
      </c>
      <c r="AP75">
        <v>5</v>
      </c>
      <c r="AQ75">
        <v>7</v>
      </c>
      <c r="AT75">
        <v>3</v>
      </c>
    </row>
    <row r="76" spans="1:51" x14ac:dyDescent="0.25">
      <c r="A76">
        <v>88</v>
      </c>
      <c r="B76" t="s">
        <v>33</v>
      </c>
      <c r="C76" t="s">
        <v>37</v>
      </c>
      <c r="D76" t="s">
        <v>46</v>
      </c>
      <c r="AO76">
        <v>7</v>
      </c>
      <c r="AP76" t="s">
        <v>48</v>
      </c>
      <c r="AR76">
        <v>1</v>
      </c>
      <c r="AS76" t="s">
        <v>48</v>
      </c>
      <c r="AT76" t="s">
        <v>6</v>
      </c>
    </row>
    <row r="77" spans="1:51" x14ac:dyDescent="0.25">
      <c r="A77">
        <v>56</v>
      </c>
      <c r="B77" t="s">
        <v>33</v>
      </c>
      <c r="C77" t="s">
        <v>37</v>
      </c>
      <c r="D77" t="s">
        <v>92</v>
      </c>
      <c r="AO77">
        <v>8</v>
      </c>
      <c r="AP77">
        <v>4</v>
      </c>
      <c r="AQ77">
        <v>5</v>
      </c>
    </row>
    <row r="78" spans="1:51" x14ac:dyDescent="0.25">
      <c r="A78">
        <v>77</v>
      </c>
      <c r="B78" t="s">
        <v>33</v>
      </c>
      <c r="C78" t="s">
        <v>37</v>
      </c>
      <c r="D78" t="s">
        <v>46</v>
      </c>
      <c r="AU78">
        <v>1</v>
      </c>
      <c r="AV78">
        <v>6</v>
      </c>
      <c r="AW78">
        <v>2</v>
      </c>
      <c r="AX78">
        <v>2</v>
      </c>
      <c r="AY78">
        <v>1</v>
      </c>
    </row>
    <row r="79" spans="1:51" x14ac:dyDescent="0.25">
      <c r="A79">
        <v>74</v>
      </c>
      <c r="B79" t="s">
        <v>31</v>
      </c>
      <c r="C79" t="s">
        <v>37</v>
      </c>
      <c r="D79" t="s">
        <v>120</v>
      </c>
      <c r="AU79">
        <v>2</v>
      </c>
      <c r="AV79">
        <v>1</v>
      </c>
      <c r="AW79">
        <v>4</v>
      </c>
      <c r="AX79">
        <v>1</v>
      </c>
      <c r="AY79">
        <v>2</v>
      </c>
    </row>
    <row r="80" spans="1:51" x14ac:dyDescent="0.25">
      <c r="A80">
        <v>55</v>
      </c>
      <c r="B80" t="s">
        <v>31</v>
      </c>
      <c r="C80" t="s">
        <v>37</v>
      </c>
      <c r="D80" t="s">
        <v>83</v>
      </c>
      <c r="AU80" t="s">
        <v>6</v>
      </c>
      <c r="AV80">
        <v>5</v>
      </c>
      <c r="AW80">
        <v>1</v>
      </c>
      <c r="AX80">
        <v>4</v>
      </c>
      <c r="AY80">
        <v>5</v>
      </c>
    </row>
    <row r="81" spans="1:57" x14ac:dyDescent="0.25">
      <c r="A81">
        <v>83</v>
      </c>
      <c r="B81" t="s">
        <v>31</v>
      </c>
      <c r="C81" t="s">
        <v>37</v>
      </c>
      <c r="D81" t="s">
        <v>102</v>
      </c>
      <c r="AU81">
        <v>3</v>
      </c>
      <c r="AV81">
        <v>8</v>
      </c>
      <c r="AW81">
        <v>3</v>
      </c>
      <c r="AX81">
        <v>3</v>
      </c>
      <c r="AY81">
        <v>6</v>
      </c>
    </row>
    <row r="82" spans="1:57" x14ac:dyDescent="0.25">
      <c r="A82">
        <v>93</v>
      </c>
      <c r="B82" t="s">
        <v>33</v>
      </c>
      <c r="C82" t="s">
        <v>37</v>
      </c>
      <c r="D82" t="s">
        <v>46</v>
      </c>
      <c r="AU82">
        <v>7</v>
      </c>
      <c r="AV82">
        <v>4</v>
      </c>
      <c r="AW82" t="s">
        <v>12</v>
      </c>
      <c r="AX82">
        <v>5</v>
      </c>
      <c r="AY82">
        <v>4</v>
      </c>
    </row>
    <row r="83" spans="1:57" x14ac:dyDescent="0.25">
      <c r="A83">
        <v>66</v>
      </c>
      <c r="B83" t="s">
        <v>31</v>
      </c>
      <c r="C83" t="s">
        <v>37</v>
      </c>
      <c r="D83" t="s">
        <v>197</v>
      </c>
      <c r="AU83">
        <v>4</v>
      </c>
      <c r="AV83">
        <v>9</v>
      </c>
      <c r="AW83">
        <v>7</v>
      </c>
      <c r="AX83">
        <v>6</v>
      </c>
      <c r="AY83">
        <v>7</v>
      </c>
    </row>
    <row r="84" spans="1:57" x14ac:dyDescent="0.25">
      <c r="A84">
        <v>60</v>
      </c>
      <c r="B84" t="s">
        <v>31</v>
      </c>
      <c r="C84" t="s">
        <v>37</v>
      </c>
      <c r="D84" t="s">
        <v>102</v>
      </c>
      <c r="AU84">
        <v>6</v>
      </c>
      <c r="AV84" t="s">
        <v>6</v>
      </c>
      <c r="AW84">
        <v>5</v>
      </c>
      <c r="AX84" t="s">
        <v>6</v>
      </c>
      <c r="AY84">
        <v>3</v>
      </c>
    </row>
    <row r="85" spans="1:57" x14ac:dyDescent="0.25">
      <c r="A85">
        <v>51</v>
      </c>
      <c r="B85" t="s">
        <v>31</v>
      </c>
      <c r="C85" t="s">
        <v>37</v>
      </c>
      <c r="D85" t="s">
        <v>23</v>
      </c>
      <c r="AU85">
        <v>5</v>
      </c>
      <c r="AV85">
        <v>7</v>
      </c>
      <c r="AW85">
        <v>6</v>
      </c>
      <c r="AY85" t="s">
        <v>6</v>
      </c>
    </row>
    <row r="86" spans="1:57" x14ac:dyDescent="0.25">
      <c r="A86">
        <v>88</v>
      </c>
      <c r="B86" t="s">
        <v>31</v>
      </c>
      <c r="C86" t="s">
        <v>37</v>
      </c>
      <c r="D86" t="s">
        <v>23</v>
      </c>
      <c r="AV86">
        <v>2</v>
      </c>
      <c r="AY86">
        <v>8</v>
      </c>
    </row>
    <row r="87" spans="1:57" x14ac:dyDescent="0.25">
      <c r="A87">
        <v>98</v>
      </c>
      <c r="B87" t="s">
        <v>32</v>
      </c>
      <c r="C87" t="s">
        <v>37</v>
      </c>
      <c r="D87" t="s">
        <v>24</v>
      </c>
      <c r="AU87" t="s">
        <v>6</v>
      </c>
      <c r="AV87">
        <v>3</v>
      </c>
    </row>
    <row r="88" spans="1:57" x14ac:dyDescent="0.25">
      <c r="A88">
        <v>54</v>
      </c>
      <c r="B88" t="s">
        <v>31</v>
      </c>
      <c r="C88" t="s">
        <v>37</v>
      </c>
      <c r="D88" t="s">
        <v>23</v>
      </c>
      <c r="AV88" t="s">
        <v>6</v>
      </c>
    </row>
    <row r="89" spans="1:57" x14ac:dyDescent="0.25">
      <c r="A89">
        <v>86</v>
      </c>
      <c r="B89" t="s">
        <v>33</v>
      </c>
      <c r="C89" t="s">
        <v>37</v>
      </c>
      <c r="D89" t="s">
        <v>218</v>
      </c>
      <c r="AY89" t="s">
        <v>6</v>
      </c>
    </row>
    <row r="90" spans="1:57" x14ac:dyDescent="0.25">
      <c r="A90">
        <v>62</v>
      </c>
      <c r="B90" t="s">
        <v>31</v>
      </c>
      <c r="C90" t="s">
        <v>37</v>
      </c>
      <c r="D90" t="s">
        <v>96</v>
      </c>
      <c r="AV90" t="s">
        <v>12</v>
      </c>
    </row>
    <row r="91" spans="1:57" x14ac:dyDescent="0.25">
      <c r="A91">
        <v>80</v>
      </c>
      <c r="B91" t="s">
        <v>31</v>
      </c>
      <c r="C91" t="s">
        <v>37</v>
      </c>
      <c r="D91" t="s">
        <v>102</v>
      </c>
      <c r="AZ91">
        <v>1</v>
      </c>
      <c r="BA91">
        <v>3</v>
      </c>
      <c r="BB91">
        <v>1</v>
      </c>
      <c r="BC91">
        <v>2</v>
      </c>
      <c r="BD91">
        <v>2</v>
      </c>
      <c r="BE91">
        <v>1</v>
      </c>
    </row>
    <row r="92" spans="1:57" x14ac:dyDescent="0.25">
      <c r="A92">
        <v>55</v>
      </c>
      <c r="B92" t="s">
        <v>31</v>
      </c>
      <c r="C92" t="s">
        <v>37</v>
      </c>
      <c r="D92" t="s">
        <v>83</v>
      </c>
      <c r="AZ92">
        <v>3</v>
      </c>
      <c r="BA92">
        <v>2</v>
      </c>
      <c r="BB92">
        <v>2</v>
      </c>
      <c r="BC92">
        <v>1</v>
      </c>
      <c r="BD92" t="s">
        <v>56</v>
      </c>
      <c r="BE92">
        <v>4</v>
      </c>
    </row>
    <row r="93" spans="1:57" x14ac:dyDescent="0.25">
      <c r="A93">
        <v>88</v>
      </c>
      <c r="B93" t="s">
        <v>31</v>
      </c>
      <c r="C93" t="s">
        <v>37</v>
      </c>
      <c r="D93" t="s">
        <v>23</v>
      </c>
      <c r="AZ93" t="s">
        <v>48</v>
      </c>
      <c r="BA93">
        <v>1</v>
      </c>
      <c r="BB93">
        <v>3</v>
      </c>
      <c r="BC93">
        <v>3</v>
      </c>
      <c r="BD93">
        <v>1</v>
      </c>
      <c r="BE93">
        <v>10</v>
      </c>
    </row>
    <row r="94" spans="1:57" x14ac:dyDescent="0.25">
      <c r="A94">
        <v>93</v>
      </c>
      <c r="B94" t="s">
        <v>33</v>
      </c>
      <c r="C94" t="s">
        <v>37</v>
      </c>
      <c r="D94" t="s">
        <v>46</v>
      </c>
      <c r="AZ94">
        <v>6</v>
      </c>
      <c r="BA94">
        <v>4</v>
      </c>
      <c r="BB94">
        <v>8</v>
      </c>
      <c r="BC94">
        <v>7</v>
      </c>
      <c r="BD94">
        <v>4</v>
      </c>
      <c r="BE94">
        <v>2</v>
      </c>
    </row>
    <row r="95" spans="1:57" x14ac:dyDescent="0.25">
      <c r="A95">
        <v>77</v>
      </c>
      <c r="B95" t="s">
        <v>33</v>
      </c>
      <c r="C95" t="s">
        <v>37</v>
      </c>
      <c r="D95" t="s">
        <v>222</v>
      </c>
      <c r="AZ95">
        <v>2</v>
      </c>
      <c r="BA95">
        <v>6</v>
      </c>
      <c r="BB95">
        <v>4</v>
      </c>
      <c r="BC95">
        <v>9</v>
      </c>
      <c r="BD95">
        <v>7</v>
      </c>
      <c r="BE95">
        <v>5</v>
      </c>
    </row>
    <row r="96" spans="1:57" x14ac:dyDescent="0.25">
      <c r="A96">
        <v>66</v>
      </c>
      <c r="B96" t="s">
        <v>31</v>
      </c>
      <c r="C96" t="s">
        <v>37</v>
      </c>
      <c r="D96" t="s">
        <v>197</v>
      </c>
      <c r="AZ96">
        <v>7</v>
      </c>
      <c r="BA96">
        <v>5</v>
      </c>
      <c r="BB96">
        <v>6</v>
      </c>
      <c r="BC96">
        <v>4</v>
      </c>
      <c r="BD96">
        <v>6</v>
      </c>
      <c r="BE96">
        <v>6</v>
      </c>
    </row>
    <row r="97" spans="1:63" x14ac:dyDescent="0.25">
      <c r="A97">
        <v>83</v>
      </c>
      <c r="B97" t="s">
        <v>31</v>
      </c>
      <c r="C97" t="s">
        <v>37</v>
      </c>
      <c r="D97" t="s">
        <v>102</v>
      </c>
      <c r="AZ97">
        <v>4</v>
      </c>
      <c r="BA97" t="s">
        <v>56</v>
      </c>
      <c r="BB97" t="s">
        <v>56</v>
      </c>
      <c r="BC97">
        <v>6</v>
      </c>
      <c r="BD97">
        <v>3</v>
      </c>
      <c r="BE97">
        <v>3</v>
      </c>
    </row>
    <row r="98" spans="1:63" x14ac:dyDescent="0.25">
      <c r="A98">
        <v>60</v>
      </c>
      <c r="B98" t="s">
        <v>31</v>
      </c>
      <c r="C98" t="s">
        <v>37</v>
      </c>
      <c r="D98" t="s">
        <v>102</v>
      </c>
      <c r="AZ98">
        <v>5</v>
      </c>
      <c r="BA98">
        <v>7</v>
      </c>
      <c r="BB98">
        <v>5</v>
      </c>
      <c r="BC98">
        <v>5</v>
      </c>
      <c r="BD98">
        <v>5</v>
      </c>
      <c r="BE98">
        <v>8</v>
      </c>
    </row>
    <row r="99" spans="1:63" x14ac:dyDescent="0.25">
      <c r="A99">
        <v>95</v>
      </c>
      <c r="B99" t="s">
        <v>32</v>
      </c>
      <c r="C99" t="s">
        <v>37</v>
      </c>
      <c r="D99" t="s">
        <v>93</v>
      </c>
      <c r="AZ99">
        <v>8</v>
      </c>
      <c r="BA99">
        <v>8</v>
      </c>
      <c r="BB99">
        <v>7</v>
      </c>
      <c r="BC99">
        <v>8</v>
      </c>
      <c r="BD99">
        <v>8</v>
      </c>
      <c r="BE99">
        <v>7</v>
      </c>
    </row>
    <row r="100" spans="1:63" x14ac:dyDescent="0.25">
      <c r="A100">
        <v>61</v>
      </c>
      <c r="B100" t="s">
        <v>31</v>
      </c>
      <c r="C100" t="s">
        <v>37</v>
      </c>
      <c r="D100" t="s">
        <v>23</v>
      </c>
      <c r="BE100">
        <v>9</v>
      </c>
    </row>
    <row r="101" spans="1:63" x14ac:dyDescent="0.25">
      <c r="A101">
        <v>77</v>
      </c>
      <c r="B101" t="s">
        <v>33</v>
      </c>
      <c r="C101" t="s">
        <v>37</v>
      </c>
      <c r="D101" t="s">
        <v>46</v>
      </c>
      <c r="BF101">
        <v>2</v>
      </c>
      <c r="BG101" t="s">
        <v>6</v>
      </c>
      <c r="BH101">
        <v>2</v>
      </c>
      <c r="BI101">
        <v>1</v>
      </c>
      <c r="BJ101">
        <v>5</v>
      </c>
      <c r="BK101">
        <v>5</v>
      </c>
    </row>
    <row r="102" spans="1:63" x14ac:dyDescent="0.25">
      <c r="A102">
        <v>57</v>
      </c>
      <c r="B102" t="s">
        <v>31</v>
      </c>
      <c r="C102" t="s">
        <v>37</v>
      </c>
      <c r="D102" t="s">
        <v>120</v>
      </c>
      <c r="BF102">
        <v>5</v>
      </c>
      <c r="BG102" t="s">
        <v>86</v>
      </c>
      <c r="BH102">
        <v>3</v>
      </c>
      <c r="BI102">
        <v>4</v>
      </c>
      <c r="BJ102">
        <v>1</v>
      </c>
      <c r="BK102">
        <v>3</v>
      </c>
    </row>
    <row r="103" spans="1:63" x14ac:dyDescent="0.25">
      <c r="A103">
        <v>83</v>
      </c>
      <c r="B103" t="s">
        <v>31</v>
      </c>
      <c r="C103" t="s">
        <v>37</v>
      </c>
      <c r="D103" t="s">
        <v>102</v>
      </c>
      <c r="BF103">
        <v>4</v>
      </c>
      <c r="BG103">
        <v>8</v>
      </c>
      <c r="BH103">
        <v>5</v>
      </c>
      <c r="BI103" t="s">
        <v>6</v>
      </c>
      <c r="BJ103">
        <v>2</v>
      </c>
      <c r="BK103">
        <v>1</v>
      </c>
    </row>
    <row r="104" spans="1:63" x14ac:dyDescent="0.25">
      <c r="A104">
        <v>60</v>
      </c>
      <c r="B104" t="s">
        <v>31</v>
      </c>
      <c r="C104" t="s">
        <v>37</v>
      </c>
      <c r="D104" t="s">
        <v>102</v>
      </c>
      <c r="BF104">
        <v>7</v>
      </c>
      <c r="BG104">
        <v>5</v>
      </c>
      <c r="BH104">
        <v>1</v>
      </c>
      <c r="BI104">
        <v>6</v>
      </c>
      <c r="BJ104">
        <v>9</v>
      </c>
      <c r="BK104">
        <v>4</v>
      </c>
    </row>
    <row r="105" spans="1:63" x14ac:dyDescent="0.25">
      <c r="A105">
        <v>69</v>
      </c>
      <c r="B105" t="s">
        <v>32</v>
      </c>
      <c r="C105" t="s">
        <v>37</v>
      </c>
      <c r="D105" t="s">
        <v>287</v>
      </c>
      <c r="BF105" t="s">
        <v>6</v>
      </c>
      <c r="BG105">
        <v>1</v>
      </c>
      <c r="BH105">
        <v>10</v>
      </c>
      <c r="BI105">
        <v>10</v>
      </c>
      <c r="BJ105">
        <v>4</v>
      </c>
      <c r="BK105">
        <v>2</v>
      </c>
    </row>
    <row r="106" spans="1:63" x14ac:dyDescent="0.25">
      <c r="A106">
        <v>18</v>
      </c>
      <c r="B106" t="s">
        <v>33</v>
      </c>
      <c r="C106" t="s">
        <v>37</v>
      </c>
      <c r="D106" t="s">
        <v>229</v>
      </c>
      <c r="BF106">
        <v>8</v>
      </c>
      <c r="BG106" t="s">
        <v>6</v>
      </c>
      <c r="BH106">
        <v>4</v>
      </c>
      <c r="BI106">
        <v>5</v>
      </c>
      <c r="BJ106">
        <v>3</v>
      </c>
      <c r="BK106">
        <v>6</v>
      </c>
    </row>
    <row r="107" spans="1:63" x14ac:dyDescent="0.25">
      <c r="A107">
        <v>66</v>
      </c>
      <c r="B107" t="s">
        <v>31</v>
      </c>
      <c r="C107" t="s">
        <v>37</v>
      </c>
      <c r="D107" t="s">
        <v>197</v>
      </c>
      <c r="BF107">
        <v>10</v>
      </c>
      <c r="BG107">
        <v>4</v>
      </c>
      <c r="BH107">
        <v>7</v>
      </c>
      <c r="BI107">
        <v>3</v>
      </c>
      <c r="BJ107">
        <v>6</v>
      </c>
      <c r="BK107">
        <v>7</v>
      </c>
    </row>
    <row r="108" spans="1:63" x14ac:dyDescent="0.25">
      <c r="A108">
        <v>32</v>
      </c>
      <c r="B108" t="s">
        <v>31</v>
      </c>
      <c r="C108" t="s">
        <v>37</v>
      </c>
      <c r="D108" t="s">
        <v>230</v>
      </c>
      <c r="BF108">
        <v>1</v>
      </c>
      <c r="BG108" t="s">
        <v>6</v>
      </c>
      <c r="BH108">
        <v>6</v>
      </c>
      <c r="BI108">
        <v>9</v>
      </c>
      <c r="BJ108">
        <v>10</v>
      </c>
      <c r="BK108">
        <v>9</v>
      </c>
    </row>
    <row r="109" spans="1:63" x14ac:dyDescent="0.25">
      <c r="A109">
        <v>55</v>
      </c>
      <c r="B109" t="s">
        <v>31</v>
      </c>
      <c r="C109" t="s">
        <v>37</v>
      </c>
      <c r="D109" t="s">
        <v>83</v>
      </c>
      <c r="BF109">
        <v>9</v>
      </c>
      <c r="BG109">
        <v>3</v>
      </c>
      <c r="BH109">
        <v>8</v>
      </c>
      <c r="BI109">
        <v>2</v>
      </c>
      <c r="BJ109" t="s">
        <v>48</v>
      </c>
      <c r="BK109" t="s">
        <v>48</v>
      </c>
    </row>
    <row r="110" spans="1:63" x14ac:dyDescent="0.25">
      <c r="A110">
        <v>95</v>
      </c>
      <c r="B110" t="s">
        <v>32</v>
      </c>
      <c r="C110" t="s">
        <v>37</v>
      </c>
      <c r="D110" t="s">
        <v>287</v>
      </c>
      <c r="BF110">
        <v>6</v>
      </c>
      <c r="BG110">
        <v>2</v>
      </c>
      <c r="BH110">
        <v>11</v>
      </c>
      <c r="BI110">
        <v>7</v>
      </c>
      <c r="BJ110">
        <v>8</v>
      </c>
      <c r="BK110" t="s">
        <v>6</v>
      </c>
    </row>
    <row r="111" spans="1:63" x14ac:dyDescent="0.25">
      <c r="A111">
        <v>93</v>
      </c>
      <c r="B111" t="s">
        <v>33</v>
      </c>
      <c r="C111" t="s">
        <v>37</v>
      </c>
      <c r="D111" t="s">
        <v>46</v>
      </c>
      <c r="BF111">
        <v>3</v>
      </c>
      <c r="BG111">
        <v>7</v>
      </c>
      <c r="BH111" t="s">
        <v>6</v>
      </c>
      <c r="BI111">
        <v>8</v>
      </c>
      <c r="BJ111">
        <v>7</v>
      </c>
      <c r="BK111">
        <v>8</v>
      </c>
    </row>
    <row r="112" spans="1:63" x14ac:dyDescent="0.25">
      <c r="A112">
        <v>33</v>
      </c>
      <c r="B112" t="s">
        <v>31</v>
      </c>
      <c r="C112" t="s">
        <v>37</v>
      </c>
      <c r="D112" t="s">
        <v>230</v>
      </c>
      <c r="BF112">
        <v>11</v>
      </c>
      <c r="BG112">
        <v>6</v>
      </c>
      <c r="BH112">
        <v>9</v>
      </c>
      <c r="BJ112" t="s">
        <v>48</v>
      </c>
      <c r="BK112" t="s">
        <v>6</v>
      </c>
    </row>
    <row r="113" spans="1:69" x14ac:dyDescent="0.25">
      <c r="A113">
        <v>16</v>
      </c>
      <c r="B113" t="s">
        <v>33</v>
      </c>
      <c r="C113" t="s">
        <v>37</v>
      </c>
      <c r="D113" t="s">
        <v>46</v>
      </c>
      <c r="BL113">
        <v>1</v>
      </c>
      <c r="BM113">
        <v>9</v>
      </c>
      <c r="BN113">
        <v>2</v>
      </c>
      <c r="BO113">
        <v>3</v>
      </c>
      <c r="BP113">
        <v>2</v>
      </c>
      <c r="BQ113">
        <v>1</v>
      </c>
    </row>
    <row r="114" spans="1:69" x14ac:dyDescent="0.25">
      <c r="A114">
        <v>77</v>
      </c>
      <c r="B114" t="s">
        <v>33</v>
      </c>
      <c r="C114" t="s">
        <v>37</v>
      </c>
      <c r="D114" t="s">
        <v>46</v>
      </c>
      <c r="BL114" t="s">
        <v>6</v>
      </c>
      <c r="BM114">
        <v>1</v>
      </c>
      <c r="BN114">
        <v>4</v>
      </c>
      <c r="BO114">
        <v>8</v>
      </c>
      <c r="BP114">
        <v>1</v>
      </c>
      <c r="BQ114">
        <v>2</v>
      </c>
    </row>
    <row r="115" spans="1:69" x14ac:dyDescent="0.25">
      <c r="A115">
        <v>60</v>
      </c>
      <c r="B115" t="s">
        <v>33</v>
      </c>
      <c r="C115" t="s">
        <v>37</v>
      </c>
      <c r="D115" t="s">
        <v>102</v>
      </c>
      <c r="BL115">
        <v>4</v>
      </c>
      <c r="BM115">
        <v>2</v>
      </c>
      <c r="BN115">
        <v>7</v>
      </c>
      <c r="BO115">
        <v>1</v>
      </c>
      <c r="BP115">
        <v>3</v>
      </c>
      <c r="BQ115">
        <v>8</v>
      </c>
    </row>
    <row r="116" spans="1:69" x14ac:dyDescent="0.25">
      <c r="A116">
        <v>57</v>
      </c>
      <c r="B116" t="s">
        <v>31</v>
      </c>
      <c r="C116" t="s">
        <v>37</v>
      </c>
      <c r="D116" t="s">
        <v>120</v>
      </c>
      <c r="BL116">
        <v>7</v>
      </c>
      <c r="BM116">
        <v>4</v>
      </c>
      <c r="BN116">
        <v>1</v>
      </c>
      <c r="BO116">
        <v>5</v>
      </c>
      <c r="BP116">
        <v>4</v>
      </c>
      <c r="BQ116">
        <v>12</v>
      </c>
    </row>
    <row r="117" spans="1:69" x14ac:dyDescent="0.25">
      <c r="A117">
        <v>55</v>
      </c>
      <c r="B117" t="s">
        <v>31</v>
      </c>
      <c r="C117" t="s">
        <v>37</v>
      </c>
      <c r="D117" t="s">
        <v>83</v>
      </c>
      <c r="BL117">
        <v>5</v>
      </c>
      <c r="BM117">
        <v>5</v>
      </c>
      <c r="BN117">
        <v>6</v>
      </c>
      <c r="BO117">
        <v>7</v>
      </c>
      <c r="BP117">
        <v>7</v>
      </c>
      <c r="BQ117">
        <v>3</v>
      </c>
    </row>
    <row r="118" spans="1:69" x14ac:dyDescent="0.25">
      <c r="A118">
        <v>66</v>
      </c>
      <c r="B118" t="s">
        <v>31</v>
      </c>
      <c r="C118" t="s">
        <v>37</v>
      </c>
      <c r="D118" t="s">
        <v>197</v>
      </c>
      <c r="BL118">
        <v>3</v>
      </c>
      <c r="BM118">
        <v>6</v>
      </c>
      <c r="BN118">
        <v>5</v>
      </c>
      <c r="BO118" t="s">
        <v>6</v>
      </c>
      <c r="BP118">
        <v>11</v>
      </c>
      <c r="BQ118">
        <v>4</v>
      </c>
    </row>
    <row r="119" spans="1:69" x14ac:dyDescent="0.25">
      <c r="A119">
        <v>50</v>
      </c>
      <c r="B119" t="s">
        <v>31</v>
      </c>
      <c r="C119" t="s">
        <v>37</v>
      </c>
      <c r="D119" t="s">
        <v>215</v>
      </c>
      <c r="BL119">
        <v>2</v>
      </c>
      <c r="BM119">
        <v>8</v>
      </c>
      <c r="BN119" t="s">
        <v>6</v>
      </c>
      <c r="BO119">
        <v>2</v>
      </c>
      <c r="BP119">
        <v>12</v>
      </c>
      <c r="BQ119">
        <v>9</v>
      </c>
    </row>
    <row r="120" spans="1:69" x14ac:dyDescent="0.25">
      <c r="A120">
        <v>51</v>
      </c>
      <c r="B120" t="s">
        <v>31</v>
      </c>
      <c r="C120" t="s">
        <v>37</v>
      </c>
      <c r="D120" t="s">
        <v>23</v>
      </c>
      <c r="BL120">
        <v>6</v>
      </c>
      <c r="BM120">
        <v>11</v>
      </c>
      <c r="BN120">
        <v>10</v>
      </c>
      <c r="BO120">
        <v>4</v>
      </c>
      <c r="BP120">
        <v>6</v>
      </c>
      <c r="BQ120">
        <v>7</v>
      </c>
    </row>
    <row r="121" spans="1:69" x14ac:dyDescent="0.25">
      <c r="A121">
        <v>95</v>
      </c>
      <c r="B121" t="s">
        <v>32</v>
      </c>
      <c r="C121" t="s">
        <v>37</v>
      </c>
      <c r="D121" t="s">
        <v>93</v>
      </c>
      <c r="BL121">
        <v>9</v>
      </c>
      <c r="BM121">
        <v>3</v>
      </c>
      <c r="BN121">
        <v>11</v>
      </c>
      <c r="BO121">
        <v>9</v>
      </c>
      <c r="BP121">
        <v>10</v>
      </c>
      <c r="BQ121">
        <v>6</v>
      </c>
    </row>
    <row r="122" spans="1:69" x14ac:dyDescent="0.25">
      <c r="A122">
        <v>72</v>
      </c>
      <c r="B122" t="s">
        <v>32</v>
      </c>
      <c r="C122" t="s">
        <v>37</v>
      </c>
      <c r="D122" t="s">
        <v>93</v>
      </c>
      <c r="BL122" t="s">
        <v>6</v>
      </c>
      <c r="BM122">
        <v>7</v>
      </c>
      <c r="BN122">
        <v>9</v>
      </c>
      <c r="BO122">
        <v>6</v>
      </c>
      <c r="BP122">
        <v>5</v>
      </c>
      <c r="BQ122">
        <v>10</v>
      </c>
    </row>
    <row r="123" spans="1:69" x14ac:dyDescent="0.25">
      <c r="A123">
        <v>93</v>
      </c>
      <c r="B123" t="s">
        <v>33</v>
      </c>
      <c r="C123" t="s">
        <v>37</v>
      </c>
      <c r="D123" t="s">
        <v>46</v>
      </c>
      <c r="BL123">
        <v>8</v>
      </c>
      <c r="BM123">
        <v>10</v>
      </c>
      <c r="BN123">
        <v>3</v>
      </c>
      <c r="BO123" t="s">
        <v>6</v>
      </c>
      <c r="BP123">
        <v>9</v>
      </c>
      <c r="BQ123">
        <v>11</v>
      </c>
    </row>
    <row r="124" spans="1:69" x14ac:dyDescent="0.25">
      <c r="A124">
        <v>44</v>
      </c>
      <c r="B124" t="s">
        <v>32</v>
      </c>
      <c r="C124" t="s">
        <v>37</v>
      </c>
      <c r="D124" t="s">
        <v>234</v>
      </c>
      <c r="BL124" t="s">
        <v>6</v>
      </c>
      <c r="BM124">
        <v>12</v>
      </c>
      <c r="BN124">
        <v>8</v>
      </c>
      <c r="BO124" t="s">
        <v>6</v>
      </c>
      <c r="BP124">
        <v>8</v>
      </c>
      <c r="BQ124">
        <v>5</v>
      </c>
    </row>
  </sheetData>
  <mergeCells count="12">
    <mergeCell ref="AU1:AY1"/>
    <mergeCell ref="AZ1:BE1"/>
    <mergeCell ref="BF1:BK1"/>
    <mergeCell ref="BL1:BQ1"/>
    <mergeCell ref="E1:G1"/>
    <mergeCell ref="H1:L1"/>
    <mergeCell ref="R1:V1"/>
    <mergeCell ref="M1:Q1"/>
    <mergeCell ref="W1:AB1"/>
    <mergeCell ref="AC1:AH1"/>
    <mergeCell ref="AI1:AN1"/>
    <mergeCell ref="AO1:AT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066FA-433C-4890-A71E-3181037F7D85}">
  <dimension ref="A1:DS65"/>
  <sheetViews>
    <sheetView workbookViewId="0">
      <pane xSplit="4" ySplit="2" topLeftCell="BS48" activePane="bottomRight" state="frozen"/>
      <selection pane="topRight" activeCell="E1" sqref="E1"/>
      <selection pane="bottomLeft" activeCell="A3" sqref="A3"/>
      <selection pane="bottomRight" activeCell="CS7" sqref="CS7"/>
    </sheetView>
  </sheetViews>
  <sheetFormatPr defaultRowHeight="15" x14ac:dyDescent="0.25"/>
  <cols>
    <col min="1" max="1" width="7.5703125" bestFit="1" customWidth="1"/>
    <col min="2" max="2" width="12.42578125" bestFit="1" customWidth="1"/>
    <col min="3" max="3" width="7.7109375" bestFit="1" customWidth="1"/>
    <col min="4" max="4" width="27.5703125" bestFit="1" customWidth="1"/>
    <col min="5" max="5" width="8.7109375" bestFit="1" customWidth="1"/>
    <col min="6" max="6" width="9.140625" bestFit="1" customWidth="1"/>
    <col min="7" max="7" width="9.7109375" bestFit="1" customWidth="1"/>
    <col min="8" max="8" width="13.28515625" bestFit="1" customWidth="1"/>
    <col min="9" max="9" width="8.28515625" bestFit="1" customWidth="1"/>
    <col min="10" max="10" width="6.7109375" bestFit="1" customWidth="1"/>
    <col min="11" max="11" width="10.5703125" bestFit="1" customWidth="1"/>
    <col min="12" max="12" width="8.7109375" bestFit="1" customWidth="1"/>
    <col min="13" max="13" width="13.28515625" bestFit="1" customWidth="1"/>
    <col min="14" max="14" width="8.28515625" bestFit="1" customWidth="1"/>
    <col min="15" max="15" width="6.7109375" bestFit="1" customWidth="1"/>
    <col min="16" max="16" width="8.7109375" bestFit="1" customWidth="1"/>
    <col min="17" max="17" width="8.85546875" bestFit="1" customWidth="1"/>
    <col min="18" max="18" width="13.28515625" bestFit="1" customWidth="1"/>
    <col min="19" max="19" width="8.28515625" bestFit="1" customWidth="1"/>
    <col min="20" max="20" width="6.7109375" bestFit="1" customWidth="1"/>
    <col min="21" max="21" width="8.7109375" bestFit="1" customWidth="1"/>
    <col min="22" max="22" width="8.85546875" bestFit="1" customWidth="1"/>
    <col min="23" max="23" width="13.28515625" bestFit="1" customWidth="1"/>
    <col min="24" max="24" width="8.28515625" bestFit="1" customWidth="1"/>
    <col min="25" max="25" width="6.7109375" bestFit="1" customWidth="1"/>
    <col min="26" max="26" width="8.7109375" bestFit="1" customWidth="1"/>
    <col min="27" max="27" width="6.42578125" bestFit="1" customWidth="1"/>
    <col min="28" max="28" width="8.85546875" bestFit="1" customWidth="1"/>
    <col min="29" max="29" width="13.28515625" bestFit="1" customWidth="1"/>
    <col min="30" max="30" width="9.140625" bestFit="1" customWidth="1"/>
    <col min="31" max="31" width="6.7109375" bestFit="1" customWidth="1"/>
    <col min="32" max="32" width="8.42578125" bestFit="1" customWidth="1"/>
    <col min="33" max="33" width="6.42578125" bestFit="1" customWidth="1"/>
    <col min="34" max="34" width="11.42578125" bestFit="1" customWidth="1"/>
    <col min="35" max="35" width="8.7109375" bestFit="1" customWidth="1"/>
    <col min="36" max="36" width="9.140625" bestFit="1" customWidth="1"/>
    <col min="37" max="37" width="6.7109375" bestFit="1" customWidth="1"/>
    <col min="38" max="38" width="12.7109375" bestFit="1" customWidth="1"/>
    <col min="39" max="39" width="6.42578125" bestFit="1" customWidth="1"/>
    <col min="40" max="40" width="11.42578125" bestFit="1" customWidth="1"/>
    <col min="41" max="41" width="8.7109375" bestFit="1" customWidth="1"/>
    <col min="42" max="42" width="9.140625" bestFit="1" customWidth="1"/>
    <col min="43" max="43" width="12" bestFit="1" customWidth="1"/>
    <col min="44" max="44" width="13.28515625" bestFit="1" customWidth="1"/>
    <col min="45" max="45" width="6.42578125" bestFit="1" customWidth="1"/>
    <col min="46" max="46" width="11.42578125" bestFit="1" customWidth="1"/>
    <col min="47" max="47" width="8.7109375" bestFit="1" customWidth="1"/>
    <col min="48" max="48" width="6.42578125" bestFit="1" customWidth="1"/>
    <col min="49" max="49" width="9.7109375" bestFit="1" customWidth="1"/>
    <col min="50" max="50" width="9.140625" bestFit="1" customWidth="1"/>
    <col min="51" max="51" width="11.42578125" bestFit="1" customWidth="1"/>
    <col min="52" max="52" width="12" bestFit="1" customWidth="1"/>
    <col min="53" max="53" width="6.7109375" bestFit="1" customWidth="1"/>
    <col min="54" max="54" width="8.7109375" bestFit="1" customWidth="1"/>
    <col min="55" max="55" width="9.140625" bestFit="1" customWidth="1"/>
    <col min="56" max="56" width="6.42578125" bestFit="1" customWidth="1"/>
    <col min="57" max="57" width="11.42578125" bestFit="1" customWidth="1"/>
    <col min="58" max="58" width="8.7109375" bestFit="1" customWidth="1"/>
    <col min="59" max="59" width="8.28515625" bestFit="1" customWidth="1"/>
    <col min="60" max="60" width="9.140625" bestFit="1" customWidth="1"/>
    <col min="61" max="61" width="12" bestFit="1" customWidth="1"/>
    <col min="62" max="62" width="6.42578125" bestFit="1" customWidth="1"/>
    <col min="63" max="63" width="11.42578125" bestFit="1" customWidth="1"/>
    <col min="64" max="64" width="12" bestFit="1" customWidth="1"/>
    <col min="65" max="65" width="8.7109375" bestFit="1" customWidth="1"/>
    <col min="66" max="66" width="9.5703125" bestFit="1" customWidth="1"/>
    <col min="67" max="67" width="6.42578125" bestFit="1" customWidth="1"/>
    <col min="68" max="68" width="11.42578125" bestFit="1" customWidth="1"/>
    <col min="69" max="69" width="12.42578125" bestFit="1" customWidth="1"/>
    <col min="70" max="71" width="7.7109375" bestFit="1" customWidth="1"/>
    <col min="72" max="72" width="7.28515625" bestFit="1" customWidth="1"/>
    <col min="73" max="73" width="7.85546875" bestFit="1" customWidth="1"/>
    <col min="74" max="74" width="8.140625" bestFit="1" customWidth="1"/>
    <col min="75" max="77" width="3" bestFit="1" customWidth="1"/>
    <col min="78" max="78" width="2" bestFit="1" customWidth="1"/>
    <col min="79" max="80" width="3" bestFit="1" customWidth="1"/>
    <col min="81" max="83" width="2" bestFit="1" customWidth="1"/>
    <col min="84" max="84" width="3" bestFit="1" customWidth="1"/>
    <col min="85" max="85" width="4" bestFit="1" customWidth="1"/>
    <col min="86" max="86" width="3.5703125" bestFit="1" customWidth="1"/>
    <col min="87" max="87" width="4.140625" bestFit="1" customWidth="1"/>
    <col min="88" max="88" width="4.7109375" bestFit="1" customWidth="1"/>
    <col min="89" max="89" width="7.7109375" bestFit="1" customWidth="1"/>
    <col min="90" max="91" width="4" bestFit="1" customWidth="1"/>
    <col min="93" max="93" width="13.140625" bestFit="1" customWidth="1"/>
    <col min="94" max="94" width="7.28515625" bestFit="1" customWidth="1"/>
    <col min="95" max="96" width="4" bestFit="1" customWidth="1"/>
    <col min="97" max="97" width="5.42578125" bestFit="1" customWidth="1"/>
    <col min="98" max="98" width="8.7109375" bestFit="1" customWidth="1"/>
    <col min="99" max="99" width="9.5703125" bestFit="1" customWidth="1"/>
    <col min="100" max="100" width="9" bestFit="1" customWidth="1"/>
    <col min="102" max="102" width="13.140625" bestFit="1" customWidth="1"/>
    <col min="103" max="112" width="3" bestFit="1" customWidth="1"/>
    <col min="113" max="113" width="4" bestFit="1" customWidth="1"/>
    <col min="114" max="114" width="3.5703125" bestFit="1" customWidth="1"/>
    <col min="115" max="115" width="4.140625" bestFit="1" customWidth="1"/>
    <col min="116" max="116" width="4.7109375" bestFit="1" customWidth="1"/>
    <col min="118" max="118" width="27.5703125" bestFit="1" customWidth="1"/>
    <col min="119" max="119" width="9.7109375" bestFit="1" customWidth="1"/>
    <col min="120" max="120" width="5.42578125" bestFit="1" customWidth="1"/>
    <col min="121" max="121" width="7.85546875" bestFit="1" customWidth="1"/>
    <col min="122" max="122" width="8.7109375" bestFit="1" customWidth="1"/>
    <col min="123" max="123" width="8.140625" bestFit="1" customWidth="1"/>
  </cols>
  <sheetData>
    <row r="1" spans="1:123" x14ac:dyDescent="0.25">
      <c r="E1" s="17">
        <v>2012</v>
      </c>
      <c r="F1" s="17"/>
      <c r="G1" s="17"/>
      <c r="H1" s="17">
        <v>2013</v>
      </c>
      <c r="I1" s="17"/>
      <c r="J1" s="17"/>
      <c r="K1" s="17"/>
      <c r="L1" s="17"/>
      <c r="M1" s="17">
        <v>2014</v>
      </c>
      <c r="N1" s="17"/>
      <c r="O1" s="17"/>
      <c r="P1" s="17"/>
      <c r="Q1" s="17"/>
      <c r="R1" s="17">
        <v>2015</v>
      </c>
      <c r="S1" s="17"/>
      <c r="T1" s="17"/>
      <c r="U1" s="17"/>
      <c r="V1" s="17"/>
      <c r="W1" s="17">
        <v>2016</v>
      </c>
      <c r="X1" s="17"/>
      <c r="Y1" s="17"/>
      <c r="Z1" s="17"/>
      <c r="AA1" s="17"/>
      <c r="AB1" s="17"/>
      <c r="AC1" s="17">
        <v>2017</v>
      </c>
      <c r="AD1" s="17"/>
      <c r="AE1" s="17"/>
      <c r="AF1" s="17"/>
      <c r="AG1" s="17"/>
      <c r="AH1" s="17"/>
      <c r="AI1" s="17">
        <v>2018</v>
      </c>
      <c r="AJ1" s="17"/>
      <c r="AK1" s="17"/>
      <c r="AL1" s="17"/>
      <c r="AM1" s="17"/>
      <c r="AN1" s="17"/>
      <c r="AO1" s="17">
        <v>2019</v>
      </c>
      <c r="AP1" s="17"/>
      <c r="AQ1" s="17"/>
      <c r="AR1" s="17"/>
      <c r="AS1" s="17"/>
      <c r="AT1" s="17"/>
      <c r="AU1" s="17">
        <v>2020</v>
      </c>
      <c r="AV1" s="17"/>
      <c r="AW1" s="17"/>
      <c r="AX1" s="17"/>
      <c r="AY1" s="17"/>
      <c r="AZ1" s="17">
        <v>2021</v>
      </c>
      <c r="BA1" s="17"/>
      <c r="BB1" s="17"/>
      <c r="BC1" s="17"/>
      <c r="BD1" s="17"/>
      <c r="BE1" s="17"/>
      <c r="BF1" s="17">
        <v>2022</v>
      </c>
      <c r="BG1" s="17"/>
      <c r="BH1" s="17"/>
      <c r="BI1" s="17"/>
      <c r="BJ1" s="17"/>
      <c r="BK1" s="17"/>
      <c r="BL1" s="17">
        <v>2023</v>
      </c>
      <c r="BM1" s="17"/>
      <c r="BN1" s="17"/>
      <c r="BO1" s="17"/>
      <c r="BP1" s="17"/>
      <c r="BQ1" s="17"/>
      <c r="BR1" s="17" t="s">
        <v>256</v>
      </c>
      <c r="BS1" s="17"/>
      <c r="BT1" s="17"/>
      <c r="BU1" s="17"/>
      <c r="BW1" s="17" t="s">
        <v>128</v>
      </c>
      <c r="BX1" s="17"/>
      <c r="BY1" s="17"/>
      <c r="BZ1" s="17"/>
      <c r="CA1" s="17"/>
      <c r="CB1" s="17"/>
      <c r="CC1" s="17"/>
      <c r="CD1" s="17"/>
      <c r="CE1" s="17"/>
      <c r="CF1" s="17"/>
      <c r="CG1" s="17"/>
      <c r="CH1" s="17"/>
      <c r="CI1" s="17"/>
      <c r="CJ1" s="17"/>
      <c r="CL1" s="17" t="s">
        <v>127</v>
      </c>
      <c r="CM1" s="17"/>
      <c r="CN1" s="17"/>
      <c r="CO1" s="17"/>
      <c r="CP1" s="17"/>
      <c r="CQ1" s="17"/>
      <c r="CR1" s="17"/>
      <c r="CS1" s="17"/>
      <c r="CT1" s="1"/>
      <c r="CU1" s="1"/>
      <c r="CV1" s="1"/>
      <c r="CX1" s="17" t="s">
        <v>129</v>
      </c>
      <c r="CY1" s="17"/>
      <c r="CZ1" s="17"/>
      <c r="DA1" s="17"/>
      <c r="DB1" s="17"/>
      <c r="DC1" s="17"/>
      <c r="DD1" s="17"/>
      <c r="DE1" s="17"/>
      <c r="DF1" s="17"/>
      <c r="DG1" s="17"/>
      <c r="DH1" s="17"/>
      <c r="DI1" s="17"/>
      <c r="DJ1" s="17"/>
      <c r="DK1" s="17"/>
      <c r="DL1" s="17"/>
    </row>
    <row r="2" spans="1:123" x14ac:dyDescent="0.25">
      <c r="A2" t="s">
        <v>21</v>
      </c>
      <c r="B2" t="s">
        <v>22</v>
      </c>
      <c r="C2" t="s">
        <v>35</v>
      </c>
      <c r="D2" t="s">
        <v>0</v>
      </c>
      <c r="E2" t="s">
        <v>266</v>
      </c>
      <c r="F2" t="s">
        <v>267</v>
      </c>
      <c r="G2" t="s">
        <v>268</v>
      </c>
      <c r="H2" t="s">
        <v>17</v>
      </c>
      <c r="I2" t="s">
        <v>271</v>
      </c>
      <c r="J2" t="s">
        <v>273</v>
      </c>
      <c r="K2" t="s">
        <v>272</v>
      </c>
      <c r="L2" t="s">
        <v>266</v>
      </c>
      <c r="M2" t="s">
        <v>17</v>
      </c>
      <c r="N2" t="s">
        <v>271</v>
      </c>
      <c r="O2" t="s">
        <v>273</v>
      </c>
      <c r="P2" t="s">
        <v>266</v>
      </c>
      <c r="Q2" t="s">
        <v>277</v>
      </c>
      <c r="R2" t="s">
        <v>17</v>
      </c>
      <c r="S2" t="s">
        <v>271</v>
      </c>
      <c r="T2" t="s">
        <v>273</v>
      </c>
      <c r="U2" t="s">
        <v>266</v>
      </c>
      <c r="V2" t="s">
        <v>277</v>
      </c>
      <c r="W2" t="s">
        <v>17</v>
      </c>
      <c r="X2" t="s">
        <v>271</v>
      </c>
      <c r="Y2" t="s">
        <v>273</v>
      </c>
      <c r="Z2" t="s">
        <v>266</v>
      </c>
      <c r="AA2" t="s">
        <v>15</v>
      </c>
      <c r="AB2" t="s">
        <v>277</v>
      </c>
      <c r="AC2" t="s">
        <v>17</v>
      </c>
      <c r="AD2" t="s">
        <v>124</v>
      </c>
      <c r="AE2" t="s">
        <v>273</v>
      </c>
      <c r="AF2" t="s">
        <v>281</v>
      </c>
      <c r="AG2" t="s">
        <v>15</v>
      </c>
      <c r="AH2" t="s">
        <v>123</v>
      </c>
      <c r="AI2" t="s">
        <v>266</v>
      </c>
      <c r="AJ2" t="s">
        <v>124</v>
      </c>
      <c r="AK2" t="s">
        <v>273</v>
      </c>
      <c r="AL2" t="s">
        <v>284</v>
      </c>
      <c r="AM2" t="s">
        <v>15</v>
      </c>
      <c r="AN2" t="s">
        <v>123</v>
      </c>
      <c r="AO2" t="s">
        <v>266</v>
      </c>
      <c r="AP2" t="s">
        <v>124</v>
      </c>
      <c r="AQ2" t="s">
        <v>285</v>
      </c>
      <c r="AR2" t="s">
        <v>17</v>
      </c>
      <c r="AS2" t="s">
        <v>15</v>
      </c>
      <c r="AT2" t="s">
        <v>123</v>
      </c>
      <c r="AU2" t="s">
        <v>266</v>
      </c>
      <c r="AV2" t="s">
        <v>15</v>
      </c>
      <c r="AW2" t="s">
        <v>286</v>
      </c>
      <c r="AX2" t="s">
        <v>124</v>
      </c>
      <c r="AY2" t="s">
        <v>123</v>
      </c>
      <c r="AZ2" t="s">
        <v>285</v>
      </c>
      <c r="BA2" t="s">
        <v>273</v>
      </c>
      <c r="BB2" t="s">
        <v>266</v>
      </c>
      <c r="BC2" t="s">
        <v>124</v>
      </c>
      <c r="BD2" t="s">
        <v>15</v>
      </c>
      <c r="BE2" t="s">
        <v>123</v>
      </c>
      <c r="BF2" t="s">
        <v>266</v>
      </c>
      <c r="BG2" t="s">
        <v>271</v>
      </c>
      <c r="BH2" t="s">
        <v>124</v>
      </c>
      <c r="BI2" t="s">
        <v>285</v>
      </c>
      <c r="BJ2" t="s">
        <v>15</v>
      </c>
      <c r="BK2" t="s">
        <v>123</v>
      </c>
      <c r="BL2" t="s">
        <v>285</v>
      </c>
      <c r="BM2" t="s">
        <v>266</v>
      </c>
      <c r="BN2" t="s">
        <v>288</v>
      </c>
      <c r="BO2" t="s">
        <v>15</v>
      </c>
      <c r="BP2" t="s">
        <v>123</v>
      </c>
      <c r="BQ2" t="s">
        <v>289</v>
      </c>
      <c r="BR2" t="s">
        <v>257</v>
      </c>
      <c r="BS2" t="s">
        <v>258</v>
      </c>
      <c r="BT2" t="s">
        <v>261</v>
      </c>
      <c r="BU2" t="s">
        <v>262</v>
      </c>
      <c r="BW2">
        <v>1</v>
      </c>
      <c r="BX2">
        <v>2</v>
      </c>
      <c r="BY2">
        <v>3</v>
      </c>
      <c r="BZ2">
        <v>4</v>
      </c>
      <c r="CA2">
        <v>5</v>
      </c>
      <c r="CB2">
        <v>6</v>
      </c>
      <c r="CC2">
        <v>7</v>
      </c>
      <c r="CD2">
        <v>8</v>
      </c>
      <c r="CE2">
        <v>9</v>
      </c>
      <c r="CF2">
        <v>10</v>
      </c>
      <c r="CG2" t="s">
        <v>6</v>
      </c>
      <c r="CH2" t="s">
        <v>56</v>
      </c>
      <c r="CI2" t="s">
        <v>48</v>
      </c>
      <c r="CJ2" t="s">
        <v>12</v>
      </c>
      <c r="CL2" t="s">
        <v>36</v>
      </c>
      <c r="CM2" t="s">
        <v>37</v>
      </c>
      <c r="CO2" s="4" t="s">
        <v>265</v>
      </c>
      <c r="CP2" s="4" t="s">
        <v>261</v>
      </c>
      <c r="CQ2" s="4" t="s">
        <v>36</v>
      </c>
      <c r="CR2" s="4" t="s">
        <v>37</v>
      </c>
      <c r="CS2" s="4" t="s">
        <v>3</v>
      </c>
      <c r="CT2" s="4" t="s">
        <v>239</v>
      </c>
      <c r="CU2" s="4" t="s">
        <v>259</v>
      </c>
      <c r="CV2" s="4" t="s">
        <v>260</v>
      </c>
      <c r="CX2" s="4" t="s">
        <v>265</v>
      </c>
      <c r="CY2" s="4">
        <v>1</v>
      </c>
      <c r="CZ2" s="4">
        <v>2</v>
      </c>
      <c r="DA2" s="4">
        <v>3</v>
      </c>
      <c r="DB2" s="4">
        <v>4</v>
      </c>
      <c r="DC2" s="4">
        <v>5</v>
      </c>
      <c r="DD2" s="4">
        <v>6</v>
      </c>
      <c r="DE2" s="4">
        <v>7</v>
      </c>
      <c r="DF2" s="4">
        <v>8</v>
      </c>
      <c r="DG2" s="4">
        <v>9</v>
      </c>
      <c r="DH2" s="4">
        <v>10</v>
      </c>
      <c r="DI2" s="4" t="s">
        <v>6</v>
      </c>
      <c r="DJ2" s="4" t="s">
        <v>56</v>
      </c>
      <c r="DK2" s="4" t="s">
        <v>48</v>
      </c>
      <c r="DL2" s="4" t="s">
        <v>12</v>
      </c>
      <c r="DN2" s="4" t="s">
        <v>0</v>
      </c>
      <c r="DO2" s="4" t="s">
        <v>263</v>
      </c>
      <c r="DP2" s="4" t="s">
        <v>127</v>
      </c>
      <c r="DQ2" s="4" t="s">
        <v>262</v>
      </c>
      <c r="DR2" s="4" t="s">
        <v>239</v>
      </c>
      <c r="DS2" s="4" t="s">
        <v>264</v>
      </c>
    </row>
    <row r="3" spans="1:123" x14ac:dyDescent="0.25">
      <c r="A3">
        <v>16</v>
      </c>
      <c r="B3" t="s">
        <v>33</v>
      </c>
      <c r="C3" t="s">
        <v>37</v>
      </c>
      <c r="D3" t="s">
        <v>46</v>
      </c>
      <c r="BL3">
        <v>1</v>
      </c>
      <c r="BM3">
        <v>9</v>
      </c>
      <c r="BN3">
        <v>2</v>
      </c>
      <c r="BO3">
        <v>3</v>
      </c>
      <c r="BP3">
        <v>2</v>
      </c>
      <c r="BQ3">
        <v>1</v>
      </c>
      <c r="BR3" s="3">
        <f>AVERAGE(E3:BQ3)</f>
        <v>3</v>
      </c>
      <c r="BS3" s="3">
        <f>_xlfn.STDEV.S(E3:BQ3)</f>
        <v>3.03315017762062</v>
      </c>
      <c r="BT3" s="6">
        <f>COUNT(E3:BQ3)</f>
        <v>6</v>
      </c>
      <c r="BU3" s="3">
        <f>BW3/BT3</f>
        <v>0.33333333333333331</v>
      </c>
      <c r="BW3">
        <f>COUNTIF(E3:BQ3,$BW$2)</f>
        <v>2</v>
      </c>
      <c r="BX3">
        <f>COUNTIF(E3:BQ3,$BX$2)</f>
        <v>2</v>
      </c>
      <c r="BY3">
        <f>COUNTIF(E3:BQ3,$BY$2)</f>
        <v>1</v>
      </c>
      <c r="BZ3">
        <f>COUNTIF(E3:BQ3,$CA$2)</f>
        <v>0</v>
      </c>
      <c r="CA3">
        <f>COUNTIF(E3:BQ3,$CB$2)</f>
        <v>0</v>
      </c>
      <c r="CB3">
        <f>COUNTIF(E3:BQ3,$CB$2)</f>
        <v>0</v>
      </c>
      <c r="CC3">
        <f>COUNTIF(E3:BQ3,$CC$2)</f>
        <v>0</v>
      </c>
      <c r="CD3">
        <f>COUNTIF(E3:BQ3,$CD$2)</f>
        <v>0</v>
      </c>
      <c r="CE3">
        <f>COUNTIF(E3:BQ3,$CE$2)</f>
        <v>1</v>
      </c>
      <c r="CF3">
        <f>COUNTIF(E3:BQ3,$CF$2)</f>
        <v>0</v>
      </c>
      <c r="CG3">
        <f>COUNTIF(E3:BQ3,$CG$2)</f>
        <v>0</v>
      </c>
      <c r="CH3">
        <f>COUNTIF(E3:BQ3,$CH$2)</f>
        <v>0</v>
      </c>
      <c r="CI3">
        <f>COUNTIF(E3:BQ3,$CI$2)</f>
        <v>0</v>
      </c>
      <c r="CJ3">
        <f>COUNTIF(E3:BQ3,$CJ$2)</f>
        <v>0</v>
      </c>
      <c r="CL3" t="str">
        <f>IF(C3=$CL$2,COUNTIF(E3:BQ3,1),"" )</f>
        <v/>
      </c>
      <c r="CM3">
        <f>IF(C3=$CM$2,COUNTIF(E3:BQ3,1),"" )</f>
        <v>2</v>
      </c>
      <c r="CO3" s="7" t="str">
        <f>sortingWEC!DI3</f>
        <v>Aston Martin</v>
      </c>
      <c r="CP3">
        <f>SUMIF($B$3:$B$100,CO3,$BT$3:$BT$100)</f>
        <v>55</v>
      </c>
      <c r="CQ3">
        <f>SUMIF($B$3:$B$100,CO3,$CL$3:$CL$100)</f>
        <v>0</v>
      </c>
      <c r="CR3">
        <f>SUMIF($B$3:$B$100,CO3,$CM$3:$CM$100)</f>
        <v>5</v>
      </c>
      <c r="CS3">
        <f>SUM(CQ3:CR3)</f>
        <v>5</v>
      </c>
      <c r="CT3">
        <f>SUM(CY3:DA3)</f>
        <v>18</v>
      </c>
      <c r="CU3" s="3">
        <f ca="1">SUMIF($B$3:$B$1000,CO3,$BR$3:$BR$100)/COUNTIF($B$3:$B$100,CO3)</f>
        <v>5.2046078431372544</v>
      </c>
      <c r="CV3" s="3">
        <f>SUMIF($B$3:$B$100,CO3,$BS$3:$BS$100)/COUNTIF($B$3:$B$100,CO3)</f>
        <v>1.7270014967791596</v>
      </c>
      <c r="CX3" s="7" t="str">
        <f>CO3</f>
        <v>Aston Martin</v>
      </c>
      <c r="CY3">
        <f>SUMIF($B$3:$B$100,CX3,$BW$3:$BW$100)</f>
        <v>5</v>
      </c>
      <c r="CZ3">
        <f>SUMIF($B$3:$B$100,CX3,$BX$3:$BX$100)</f>
        <v>6</v>
      </c>
      <c r="DA3">
        <f>SUMIF($B$3:$B$100,CX3,$BY$3:$BY$100)</f>
        <v>7</v>
      </c>
      <c r="DB3">
        <f>SUMIF($B$3:$B$100,CX3,$BZ$3:$BZ$100)</f>
        <v>5</v>
      </c>
      <c r="DC3">
        <f>SUMIF($B$3:$B$100,CX3,$CA$3:$CA$100)</f>
        <v>4</v>
      </c>
      <c r="DD3">
        <f>SUMIF($B$3:$B$100,CX3,$CB$3:$CB$100)</f>
        <v>4</v>
      </c>
      <c r="DE3">
        <f>SUMIF($B$3:$B$100,CX3,$CC$3:$CC$100)</f>
        <v>5</v>
      </c>
      <c r="DF3">
        <f>SUMIF($B$3:$B$100,CX3,$CD$3:$CD$100)</f>
        <v>7</v>
      </c>
      <c r="DG3">
        <f>SUMIF($B$3:$B$100,CX3,$CE$3:$CE$100)</f>
        <v>4</v>
      </c>
      <c r="DH3">
        <f>SUMIF($B$3:$B$100,CX3,$CF$3:$CF$100)</f>
        <v>5</v>
      </c>
      <c r="DI3">
        <f>SUMIF($B$3:$B$100,CX3,$CG$3:$CG$100)</f>
        <v>7</v>
      </c>
      <c r="DJ3">
        <f>SUMIF($B$3:$B$100,CX3,$CH$3:$CH$100)</f>
        <v>0</v>
      </c>
      <c r="DK3">
        <f>SUMIF($B$3:$B$100,CX3,$CI$3:$CI$100)</f>
        <v>0</v>
      </c>
      <c r="DL3">
        <f>SUMIF($B$3:$B$100,CX3,$CJ$3:$CJ$100)</f>
        <v>0</v>
      </c>
      <c r="DN3" s="8" t="str" cm="1">
        <f t="array" ref="DN3:DN32">_xlfn._xlws.SORT(_xlfn.UNIQUE(D3:D65))</f>
        <v>Absolute Racing</v>
      </c>
      <c r="DO3" s="6">
        <f>SUMIF($D$3:$D$100,DN3,$BT$3:$BT$100)</f>
        <v>5</v>
      </c>
      <c r="DP3">
        <f>SUMIF($D$3:$D$100,DN3,$BW$3:$BW$100)</f>
        <v>0</v>
      </c>
      <c r="DQ3" s="3">
        <f>DP3/DO3</f>
        <v>0</v>
      </c>
      <c r="DR3">
        <f>SUMIF($D$3:$D$100,DN3,$BX$3:$BX$100)+SUMIF($D$3:$D$100,DN3,$BY$3:$BY$100)+DP3</f>
        <v>1</v>
      </c>
      <c r="DS3">
        <f>COUNTIF($D$3:$D$100,DN3)</f>
        <v>1</v>
      </c>
    </row>
    <row r="4" spans="1:123" x14ac:dyDescent="0.25">
      <c r="A4">
        <v>18</v>
      </c>
      <c r="B4" t="s">
        <v>33</v>
      </c>
      <c r="C4" t="s">
        <v>37</v>
      </c>
      <c r="D4" t="s">
        <v>229</v>
      </c>
      <c r="BF4">
        <v>8</v>
      </c>
      <c r="BG4" t="s">
        <v>6</v>
      </c>
      <c r="BH4">
        <v>4</v>
      </c>
      <c r="BI4">
        <v>5</v>
      </c>
      <c r="BJ4">
        <v>3</v>
      </c>
      <c r="BK4">
        <v>6</v>
      </c>
      <c r="BR4" s="3">
        <f t="shared" ref="BR4:BR65" si="0">AVERAGE(E4:BQ4)</f>
        <v>5.2</v>
      </c>
      <c r="BS4" s="3">
        <f t="shared" ref="BS4:BS65" si="1">_xlfn.STDEV.S(E4:BQ4)</f>
        <v>1.9235384061671352</v>
      </c>
      <c r="BT4" s="6">
        <f t="shared" ref="BT4:BT65" si="2">COUNT(E4:BQ4)</f>
        <v>5</v>
      </c>
      <c r="BU4" s="3">
        <f t="shared" ref="BU4:BU65" si="3">BW4/BT4</f>
        <v>0</v>
      </c>
      <c r="BW4">
        <f t="shared" ref="BW4:BW65" si="4">COUNTIF(E4:BQ4,$BW$2)</f>
        <v>0</v>
      </c>
      <c r="BX4">
        <f t="shared" ref="BX4:BX65" si="5">COUNTIF(E4:BQ4,$BX$2)</f>
        <v>0</v>
      </c>
      <c r="BY4">
        <f t="shared" ref="BY4:BY65" si="6">COUNTIF(E4:BQ4,$BY$2)</f>
        <v>1</v>
      </c>
      <c r="BZ4">
        <f t="shared" ref="BZ4:BZ65" si="7">COUNTIF(E4:BQ4,$CA$2)</f>
        <v>1</v>
      </c>
      <c r="CA4">
        <f t="shared" ref="CA4:CA65" si="8">COUNTIF(E4:BQ4,$CB$2)</f>
        <v>1</v>
      </c>
      <c r="CB4">
        <f t="shared" ref="CB4:CB65" si="9">COUNTIF(E4:BQ4,$CB$2)</f>
        <v>1</v>
      </c>
      <c r="CC4">
        <f t="shared" ref="CC4:CC65" si="10">COUNTIF(E4:BQ4,$CC$2)</f>
        <v>0</v>
      </c>
      <c r="CD4">
        <f t="shared" ref="CD4:CD65" si="11">COUNTIF(E4:BQ4,$CD$2)</f>
        <v>1</v>
      </c>
      <c r="CE4">
        <f t="shared" ref="CE4:CE65" si="12">COUNTIF(E4:BQ4,$CE$2)</f>
        <v>0</v>
      </c>
      <c r="CF4">
        <f t="shared" ref="CF4:CF65" si="13">COUNTIF(E4:BQ4,$CF$2)</f>
        <v>0</v>
      </c>
      <c r="CG4">
        <f t="shared" ref="CG4:CG65" si="14">COUNTIF(E4:BQ4,$CG$2)</f>
        <v>1</v>
      </c>
      <c r="CH4">
        <f t="shared" ref="CH4:CH65" si="15">COUNTIF(E4:BQ4,$CH$2)</f>
        <v>0</v>
      </c>
      <c r="CI4">
        <f t="shared" ref="CI4:CI65" si="16">COUNTIF(E4:BQ4,$CI$2)</f>
        <v>0</v>
      </c>
      <c r="CJ4">
        <f t="shared" ref="CJ4:CJ65" si="17">COUNTIF(E4:BQ4,$CJ$2)</f>
        <v>0</v>
      </c>
      <c r="CL4" t="str">
        <f t="shared" ref="CL4:CL65" si="18">IF(C4=$CL$2,COUNTIF(E4:BQ4,1),"" )</f>
        <v/>
      </c>
      <c r="CM4">
        <f t="shared" ref="CM4:CM65" si="19">IF(C4=$CM$2,COUNTIF(E4:BQ4,1),"" )</f>
        <v>0</v>
      </c>
      <c r="CO4" s="7" t="str">
        <f>sortingWEC!DI4</f>
        <v>BMW</v>
      </c>
      <c r="CP4">
        <f t="shared" ref="CP4:CP9" si="20">SUMIF($B$3:$B$100,CO4,$BT$3:$BT$100)</f>
        <v>5</v>
      </c>
      <c r="CQ4">
        <f t="shared" ref="CQ4:CQ9" si="21">SUMIF($B$3:$B$100,CO4,$CL$3:$CL$100)</f>
        <v>0</v>
      </c>
      <c r="CR4">
        <f t="shared" ref="CR4:CR9" si="22">SUMIF($B$3:$B$100,CO4,$CM$3:$CM$100)</f>
        <v>1</v>
      </c>
      <c r="CS4">
        <f t="shared" ref="CS4:CS9" si="23">SUM(CQ4:CR4)</f>
        <v>1</v>
      </c>
      <c r="CT4">
        <f t="shared" ref="CT4:CT9" si="24">SUM(CY4:DA4)</f>
        <v>2</v>
      </c>
      <c r="CU4" s="3">
        <f t="shared" ref="CU4:CU9" ca="1" si="25">SUMIF($B$3:$B$1000,CO4,$BR$3:$BR$100)/COUNTIF($B$3:$B$100,CO4)</f>
        <v>3</v>
      </c>
      <c r="CV4" s="3">
        <f t="shared" ref="CV4:CV9" si="26">SUMIF($B$3:$B$100,CO4,$BS$3:$BS$100)/COUNTIF($B$3:$B$100,CO4)</f>
        <v>1.4142135623730951</v>
      </c>
      <c r="CX4" s="7" t="str">
        <f t="shared" ref="CX4:CX9" si="27">CO4</f>
        <v>BMW</v>
      </c>
      <c r="CY4">
        <f t="shared" ref="CY4:CY9" si="28">SUMIF($B$3:$B$100,CX4,$BW$3:$BW$100)</f>
        <v>1</v>
      </c>
      <c r="CZ4">
        <f t="shared" ref="CZ4:CZ9" si="29">SUMIF($B$3:$B$100,CX4,$BX$3:$BX$100)</f>
        <v>1</v>
      </c>
      <c r="DA4">
        <f t="shared" ref="DA4:DA9" si="30">SUMIF($B$3:$B$100,CX4,$BY$3:$BY$100)</f>
        <v>0</v>
      </c>
      <c r="DB4">
        <f t="shared" ref="DB4:DB9" si="31">SUMIF($B$3:$B$100,CX4,$BZ$3:$BZ$100)</f>
        <v>0</v>
      </c>
      <c r="DC4">
        <f t="shared" ref="DC4:DC9" si="32">SUMIF($B$3:$B$100,CX4,$CA$3:$CA$100)</f>
        <v>0</v>
      </c>
      <c r="DD4">
        <f t="shared" ref="DD4:DD9" si="33">SUMIF($B$3:$B$100,CX4,$CB$3:$CB$100)</f>
        <v>0</v>
      </c>
      <c r="DE4">
        <f t="shared" ref="DE4:DE9" si="34">SUMIF($B$3:$B$100,CX4,$CC$3:$CC$100)</f>
        <v>0</v>
      </c>
      <c r="DF4">
        <f t="shared" ref="DF4:DF9" si="35">SUMIF($B$3:$B$100,CX4,$CD$3:$CD$100)</f>
        <v>0</v>
      </c>
      <c r="DG4">
        <f t="shared" ref="DG4:DG9" si="36">SUMIF($B$3:$B$100,CX4,$CE$3:$CE$100)</f>
        <v>0</v>
      </c>
      <c r="DH4">
        <f t="shared" ref="DH4:DH9" si="37">SUMIF($B$3:$B$100,CX4,$CF$3:$CF$100)</f>
        <v>0</v>
      </c>
      <c r="DI4">
        <f t="shared" ref="DI4:DI9" si="38">SUMIF($B$3:$B$100,CX4,$CG$3:$CG$100)</f>
        <v>0</v>
      </c>
      <c r="DJ4">
        <f t="shared" ref="DJ4:DJ9" si="39">SUMIF($B$3:$B$100,CX4,$CH$3:$CH$100)</f>
        <v>0</v>
      </c>
      <c r="DK4">
        <f t="shared" ref="DK4:DK9" si="40">SUMIF($B$3:$B$100,CX4,$CI$3:$CI$100)</f>
        <v>0</v>
      </c>
      <c r="DL4">
        <f t="shared" ref="DL4:DL9" si="41">SUMIF($B$3:$B$100,CX4,$CJ$3:$CJ$100)</f>
        <v>0</v>
      </c>
      <c r="DN4" s="7" t="str">
        <v>AF Corse</v>
      </c>
      <c r="DO4" s="6">
        <f t="shared" ref="DO4:DO32" si="42">SUMIF($D$3:$D$100,DN4,$BT$3:$BT$100)</f>
        <v>62</v>
      </c>
      <c r="DP4">
        <f t="shared" ref="DP4:DP32" si="43">SUMIF($D$3:$D$100,DN4,$BW$3:$BW$100)</f>
        <v>8</v>
      </c>
      <c r="DQ4" s="3">
        <f t="shared" ref="DQ4:DQ32" si="44">DP4/DO4</f>
        <v>0.12903225806451613</v>
      </c>
      <c r="DR4">
        <f t="shared" ref="DR4:DR32" si="45">SUMIF($D$3:$D$100,DN4,$BX$3:$BX$100)+SUMIF($D$3:$D$100,DN4,$BY$3:$BY$100)+DP4</f>
        <v>21</v>
      </c>
      <c r="DS4">
        <f t="shared" ref="DS4:DS32" si="46">COUNTIF($D$3:$D$100,DN4)</f>
        <v>10</v>
      </c>
    </row>
    <row r="5" spans="1:123" x14ac:dyDescent="0.25">
      <c r="A5">
        <v>32</v>
      </c>
      <c r="B5" t="s">
        <v>31</v>
      </c>
      <c r="C5" t="s">
        <v>37</v>
      </c>
      <c r="D5" t="s">
        <v>230</v>
      </c>
      <c r="BF5">
        <v>1</v>
      </c>
      <c r="BG5" t="s">
        <v>6</v>
      </c>
      <c r="BH5">
        <v>6</v>
      </c>
      <c r="BI5">
        <v>9</v>
      </c>
      <c r="BJ5">
        <v>10</v>
      </c>
      <c r="BK5">
        <v>9</v>
      </c>
      <c r="BR5" s="3">
        <f t="shared" si="0"/>
        <v>7</v>
      </c>
      <c r="BS5" s="3">
        <f t="shared" si="1"/>
        <v>3.6742346141747673</v>
      </c>
      <c r="BT5" s="6">
        <f t="shared" si="2"/>
        <v>5</v>
      </c>
      <c r="BU5" s="3">
        <f t="shared" si="3"/>
        <v>0.2</v>
      </c>
      <c r="BW5">
        <f t="shared" si="4"/>
        <v>1</v>
      </c>
      <c r="BX5">
        <f t="shared" si="5"/>
        <v>0</v>
      </c>
      <c r="BY5">
        <f t="shared" si="6"/>
        <v>0</v>
      </c>
      <c r="BZ5">
        <f t="shared" si="7"/>
        <v>0</v>
      </c>
      <c r="CA5">
        <f t="shared" si="8"/>
        <v>1</v>
      </c>
      <c r="CB5">
        <f t="shared" si="9"/>
        <v>1</v>
      </c>
      <c r="CC5">
        <f t="shared" si="10"/>
        <v>0</v>
      </c>
      <c r="CD5">
        <f t="shared" si="11"/>
        <v>0</v>
      </c>
      <c r="CE5">
        <f t="shared" si="12"/>
        <v>2</v>
      </c>
      <c r="CF5">
        <f t="shared" si="13"/>
        <v>1</v>
      </c>
      <c r="CG5">
        <f t="shared" si="14"/>
        <v>1</v>
      </c>
      <c r="CH5">
        <f t="shared" si="15"/>
        <v>0</v>
      </c>
      <c r="CI5">
        <f t="shared" si="16"/>
        <v>0</v>
      </c>
      <c r="CJ5">
        <f t="shared" si="17"/>
        <v>0</v>
      </c>
      <c r="CL5" t="str">
        <f t="shared" si="18"/>
        <v/>
      </c>
      <c r="CM5">
        <f t="shared" si="19"/>
        <v>1</v>
      </c>
      <c r="CO5" s="7" t="str">
        <f>sortingWEC!DI5</f>
        <v>Corvette</v>
      </c>
      <c r="CP5">
        <f t="shared" si="20"/>
        <v>1</v>
      </c>
      <c r="CQ5">
        <f t="shared" si="21"/>
        <v>0</v>
      </c>
      <c r="CR5">
        <f t="shared" si="22"/>
        <v>0</v>
      </c>
      <c r="CS5">
        <f t="shared" si="23"/>
        <v>0</v>
      </c>
      <c r="CT5">
        <f t="shared" si="24"/>
        <v>0</v>
      </c>
      <c r="CU5" s="3">
        <f t="shared" ca="1" si="25"/>
        <v>6</v>
      </c>
      <c r="CV5" s="3">
        <f t="shared" si="26"/>
        <v>0</v>
      </c>
      <c r="CX5" s="7" t="str">
        <f t="shared" si="27"/>
        <v>Corvette</v>
      </c>
      <c r="CY5">
        <f t="shared" si="28"/>
        <v>0</v>
      </c>
      <c r="CZ5">
        <f t="shared" si="29"/>
        <v>0</v>
      </c>
      <c r="DA5">
        <f t="shared" si="30"/>
        <v>0</v>
      </c>
      <c r="DB5">
        <f t="shared" si="31"/>
        <v>0</v>
      </c>
      <c r="DC5">
        <f t="shared" si="32"/>
        <v>1</v>
      </c>
      <c r="DD5">
        <f t="shared" si="33"/>
        <v>1</v>
      </c>
      <c r="DE5">
        <f t="shared" si="34"/>
        <v>0</v>
      </c>
      <c r="DF5">
        <f t="shared" si="35"/>
        <v>0</v>
      </c>
      <c r="DG5">
        <f t="shared" si="36"/>
        <v>0</v>
      </c>
      <c r="DH5">
        <f t="shared" si="37"/>
        <v>0</v>
      </c>
      <c r="DI5">
        <f t="shared" si="38"/>
        <v>0</v>
      </c>
      <c r="DJ5">
        <f t="shared" si="39"/>
        <v>0</v>
      </c>
      <c r="DK5">
        <f t="shared" si="40"/>
        <v>0</v>
      </c>
      <c r="DL5">
        <f t="shared" si="41"/>
        <v>0</v>
      </c>
      <c r="DN5" s="7" t="str">
        <v>Aston Martin Racing</v>
      </c>
      <c r="DO5" s="6">
        <f t="shared" si="42"/>
        <v>6</v>
      </c>
      <c r="DP5">
        <f t="shared" si="43"/>
        <v>3</v>
      </c>
      <c r="DQ5" s="3">
        <f t="shared" si="44"/>
        <v>0.5</v>
      </c>
      <c r="DR5">
        <f t="shared" si="45"/>
        <v>6</v>
      </c>
      <c r="DS5">
        <f t="shared" si="46"/>
        <v>2</v>
      </c>
    </row>
    <row r="6" spans="1:123" x14ac:dyDescent="0.25">
      <c r="A6">
        <v>33</v>
      </c>
      <c r="B6" t="s">
        <v>31</v>
      </c>
      <c r="C6" t="s">
        <v>37</v>
      </c>
      <c r="D6" t="s">
        <v>230</v>
      </c>
      <c r="BF6">
        <v>11</v>
      </c>
      <c r="BG6">
        <v>6</v>
      </c>
      <c r="BH6">
        <v>9</v>
      </c>
      <c r="BJ6" t="s">
        <v>48</v>
      </c>
      <c r="BK6" t="s">
        <v>6</v>
      </c>
      <c r="BR6" s="3">
        <f t="shared" si="0"/>
        <v>8.6666666666666661</v>
      </c>
      <c r="BS6" s="3">
        <f t="shared" si="1"/>
        <v>2.5166114784235822</v>
      </c>
      <c r="BT6" s="6">
        <f t="shared" si="2"/>
        <v>3</v>
      </c>
      <c r="BU6" s="3">
        <f t="shared" si="3"/>
        <v>0</v>
      </c>
      <c r="BW6">
        <f t="shared" si="4"/>
        <v>0</v>
      </c>
      <c r="BX6">
        <f t="shared" si="5"/>
        <v>0</v>
      </c>
      <c r="BY6">
        <f t="shared" si="6"/>
        <v>0</v>
      </c>
      <c r="BZ6">
        <f t="shared" si="7"/>
        <v>0</v>
      </c>
      <c r="CA6">
        <f t="shared" si="8"/>
        <v>1</v>
      </c>
      <c r="CB6">
        <f t="shared" si="9"/>
        <v>1</v>
      </c>
      <c r="CC6">
        <f t="shared" si="10"/>
        <v>0</v>
      </c>
      <c r="CD6">
        <f t="shared" si="11"/>
        <v>0</v>
      </c>
      <c r="CE6">
        <f t="shared" si="12"/>
        <v>1</v>
      </c>
      <c r="CF6">
        <f t="shared" si="13"/>
        <v>0</v>
      </c>
      <c r="CG6">
        <f t="shared" si="14"/>
        <v>1</v>
      </c>
      <c r="CH6">
        <f t="shared" si="15"/>
        <v>0</v>
      </c>
      <c r="CI6">
        <f t="shared" si="16"/>
        <v>1</v>
      </c>
      <c r="CJ6">
        <f t="shared" si="17"/>
        <v>0</v>
      </c>
      <c r="CL6" t="str">
        <f t="shared" si="18"/>
        <v/>
      </c>
      <c r="CM6">
        <f t="shared" si="19"/>
        <v>0</v>
      </c>
      <c r="CO6" s="7" t="str">
        <f>sortingWEC!DI6</f>
        <v>Dodge</v>
      </c>
      <c r="CP6">
        <f t="shared" si="20"/>
        <v>0</v>
      </c>
      <c r="CQ6">
        <f t="shared" si="21"/>
        <v>0</v>
      </c>
      <c r="CR6">
        <f t="shared" si="22"/>
        <v>0</v>
      </c>
      <c r="CS6">
        <f t="shared" si="23"/>
        <v>0</v>
      </c>
      <c r="CT6">
        <f t="shared" si="24"/>
        <v>0</v>
      </c>
      <c r="CU6" s="3"/>
      <c r="CV6" s="3"/>
      <c r="CX6" s="7" t="str">
        <f t="shared" si="27"/>
        <v>Dodge</v>
      </c>
      <c r="CY6">
        <f t="shared" si="28"/>
        <v>0</v>
      </c>
      <c r="CZ6">
        <f t="shared" si="29"/>
        <v>0</v>
      </c>
      <c r="DA6">
        <f t="shared" si="30"/>
        <v>0</v>
      </c>
      <c r="DB6">
        <f t="shared" si="31"/>
        <v>0</v>
      </c>
      <c r="DC6">
        <f t="shared" si="32"/>
        <v>0</v>
      </c>
      <c r="DD6">
        <f t="shared" si="33"/>
        <v>0</v>
      </c>
      <c r="DE6">
        <f t="shared" si="34"/>
        <v>0</v>
      </c>
      <c r="DF6">
        <f t="shared" si="35"/>
        <v>0</v>
      </c>
      <c r="DG6">
        <f t="shared" si="36"/>
        <v>0</v>
      </c>
      <c r="DH6">
        <f t="shared" si="37"/>
        <v>0</v>
      </c>
      <c r="DI6">
        <f t="shared" si="38"/>
        <v>0</v>
      </c>
      <c r="DJ6">
        <f t="shared" si="39"/>
        <v>0</v>
      </c>
      <c r="DK6">
        <f t="shared" si="40"/>
        <v>0</v>
      </c>
      <c r="DL6">
        <f t="shared" si="41"/>
        <v>0</v>
      </c>
      <c r="DN6" s="7" t="str">
        <v>AT Racing</v>
      </c>
      <c r="DO6" s="6">
        <f t="shared" si="42"/>
        <v>16</v>
      </c>
      <c r="DP6">
        <f t="shared" si="43"/>
        <v>2</v>
      </c>
      <c r="DQ6" s="3">
        <f t="shared" si="44"/>
        <v>0.125</v>
      </c>
      <c r="DR6">
        <f t="shared" si="45"/>
        <v>3</v>
      </c>
      <c r="DS6">
        <f t="shared" si="46"/>
        <v>1</v>
      </c>
    </row>
    <row r="7" spans="1:123" x14ac:dyDescent="0.25">
      <c r="A7">
        <v>44</v>
      </c>
      <c r="B7" t="s">
        <v>32</v>
      </c>
      <c r="C7" t="s">
        <v>37</v>
      </c>
      <c r="D7" t="s">
        <v>234</v>
      </c>
      <c r="BL7" t="s">
        <v>6</v>
      </c>
      <c r="BM7">
        <v>12</v>
      </c>
      <c r="BN7">
        <v>8</v>
      </c>
      <c r="BO7" t="s">
        <v>6</v>
      </c>
      <c r="BP7">
        <v>8</v>
      </c>
      <c r="BQ7">
        <v>5</v>
      </c>
      <c r="BR7" s="3">
        <f t="shared" si="0"/>
        <v>8.25</v>
      </c>
      <c r="BS7" s="3">
        <f t="shared" si="1"/>
        <v>2.8722813232690143</v>
      </c>
      <c r="BT7" s="6">
        <f t="shared" si="2"/>
        <v>4</v>
      </c>
      <c r="BU7" s="3">
        <f t="shared" si="3"/>
        <v>0</v>
      </c>
      <c r="BW7">
        <f t="shared" si="4"/>
        <v>0</v>
      </c>
      <c r="BX7">
        <f t="shared" si="5"/>
        <v>0</v>
      </c>
      <c r="BY7">
        <f t="shared" si="6"/>
        <v>0</v>
      </c>
      <c r="BZ7">
        <f t="shared" si="7"/>
        <v>1</v>
      </c>
      <c r="CA7">
        <f t="shared" si="8"/>
        <v>0</v>
      </c>
      <c r="CB7">
        <f t="shared" si="9"/>
        <v>0</v>
      </c>
      <c r="CC7">
        <f t="shared" si="10"/>
        <v>0</v>
      </c>
      <c r="CD7">
        <f t="shared" si="11"/>
        <v>2</v>
      </c>
      <c r="CE7">
        <f t="shared" si="12"/>
        <v>0</v>
      </c>
      <c r="CF7">
        <f t="shared" si="13"/>
        <v>0</v>
      </c>
      <c r="CG7">
        <f t="shared" si="14"/>
        <v>2</v>
      </c>
      <c r="CH7">
        <f t="shared" si="15"/>
        <v>0</v>
      </c>
      <c r="CI7">
        <f t="shared" si="16"/>
        <v>0</v>
      </c>
      <c r="CJ7">
        <f t="shared" si="17"/>
        <v>0</v>
      </c>
      <c r="CL7" t="str">
        <f t="shared" si="18"/>
        <v/>
      </c>
      <c r="CM7">
        <f t="shared" si="19"/>
        <v>0</v>
      </c>
      <c r="CO7" s="7" t="str">
        <f>sortingWEC!DI7</f>
        <v>Ferrari</v>
      </c>
      <c r="CP7">
        <f t="shared" si="20"/>
        <v>291</v>
      </c>
      <c r="CQ7">
        <f t="shared" si="21"/>
        <v>2</v>
      </c>
      <c r="CR7">
        <f t="shared" si="22"/>
        <v>39</v>
      </c>
      <c r="CS7">
        <f t="shared" si="23"/>
        <v>41</v>
      </c>
      <c r="CT7">
        <f t="shared" si="24"/>
        <v>121</v>
      </c>
      <c r="CU7" s="3">
        <f t="shared" ca="1" si="25"/>
        <v>4.4304062294774358</v>
      </c>
      <c r="CV7" s="3">
        <f t="shared" si="26"/>
        <v>1.6334829820340535</v>
      </c>
      <c r="CX7" s="7" t="str">
        <f t="shared" si="27"/>
        <v>Ferrari</v>
      </c>
      <c r="CY7">
        <f t="shared" si="28"/>
        <v>41</v>
      </c>
      <c r="CZ7">
        <f t="shared" si="29"/>
        <v>40</v>
      </c>
      <c r="DA7">
        <f t="shared" si="30"/>
        <v>40</v>
      </c>
      <c r="DB7">
        <f t="shared" si="31"/>
        <v>34</v>
      </c>
      <c r="DC7">
        <f t="shared" si="32"/>
        <v>34</v>
      </c>
      <c r="DD7">
        <f t="shared" si="33"/>
        <v>34</v>
      </c>
      <c r="DE7">
        <f t="shared" si="34"/>
        <v>23</v>
      </c>
      <c r="DF7">
        <f t="shared" si="35"/>
        <v>13</v>
      </c>
      <c r="DG7">
        <f t="shared" si="36"/>
        <v>11</v>
      </c>
      <c r="DH7">
        <f t="shared" si="37"/>
        <v>5</v>
      </c>
      <c r="DI7">
        <f t="shared" si="38"/>
        <v>33</v>
      </c>
      <c r="DJ7">
        <f t="shared" si="39"/>
        <v>3</v>
      </c>
      <c r="DK7">
        <f t="shared" si="40"/>
        <v>4</v>
      </c>
      <c r="DL7">
        <f t="shared" si="41"/>
        <v>2</v>
      </c>
      <c r="DN7" s="7" t="str">
        <v>Beechdean AMR</v>
      </c>
      <c r="DO7" s="6">
        <f t="shared" si="42"/>
        <v>6</v>
      </c>
      <c r="DP7">
        <f t="shared" si="43"/>
        <v>0</v>
      </c>
      <c r="DQ7" s="3">
        <f t="shared" si="44"/>
        <v>0</v>
      </c>
      <c r="DR7">
        <f t="shared" si="45"/>
        <v>3</v>
      </c>
      <c r="DS7">
        <f t="shared" si="46"/>
        <v>1</v>
      </c>
    </row>
    <row r="8" spans="1:123" x14ac:dyDescent="0.25">
      <c r="A8">
        <v>50</v>
      </c>
      <c r="B8" t="s">
        <v>34</v>
      </c>
      <c r="C8" t="s">
        <v>37</v>
      </c>
      <c r="D8" t="s">
        <v>27</v>
      </c>
      <c r="AD8">
        <v>6</v>
      </c>
      <c r="BR8" s="3">
        <f t="shared" si="0"/>
        <v>6</v>
      </c>
      <c r="BS8" s="3"/>
      <c r="BT8" s="6">
        <f t="shared" si="2"/>
        <v>1</v>
      </c>
      <c r="BU8" s="3">
        <f t="shared" si="3"/>
        <v>0</v>
      </c>
      <c r="BW8">
        <f t="shared" si="4"/>
        <v>0</v>
      </c>
      <c r="BX8">
        <f t="shared" si="5"/>
        <v>0</v>
      </c>
      <c r="BY8">
        <f t="shared" si="6"/>
        <v>0</v>
      </c>
      <c r="BZ8">
        <f t="shared" si="7"/>
        <v>0</v>
      </c>
      <c r="CA8">
        <f t="shared" si="8"/>
        <v>1</v>
      </c>
      <c r="CB8">
        <f t="shared" si="9"/>
        <v>1</v>
      </c>
      <c r="CC8">
        <f t="shared" si="10"/>
        <v>0</v>
      </c>
      <c r="CD8">
        <f t="shared" si="11"/>
        <v>0</v>
      </c>
      <c r="CE8">
        <f t="shared" si="12"/>
        <v>0</v>
      </c>
      <c r="CF8">
        <f t="shared" si="13"/>
        <v>0</v>
      </c>
      <c r="CG8">
        <f t="shared" si="14"/>
        <v>0</v>
      </c>
      <c r="CH8">
        <f t="shared" si="15"/>
        <v>0</v>
      </c>
      <c r="CI8">
        <f t="shared" si="16"/>
        <v>0</v>
      </c>
      <c r="CJ8">
        <f t="shared" si="17"/>
        <v>0</v>
      </c>
      <c r="CL8" t="str">
        <f t="shared" si="18"/>
        <v/>
      </c>
      <c r="CM8">
        <f t="shared" si="19"/>
        <v>0</v>
      </c>
      <c r="CO8" s="7" t="str">
        <f>sortingWEC!DI8</f>
        <v>Ford</v>
      </c>
      <c r="CP8">
        <f t="shared" si="20"/>
        <v>0</v>
      </c>
      <c r="CQ8">
        <f t="shared" si="21"/>
        <v>0</v>
      </c>
      <c r="CR8">
        <f t="shared" si="22"/>
        <v>0</v>
      </c>
      <c r="CS8">
        <f t="shared" si="23"/>
        <v>0</v>
      </c>
      <c r="CT8">
        <f t="shared" si="24"/>
        <v>0</v>
      </c>
      <c r="CU8" s="3"/>
      <c r="CV8" s="3"/>
      <c r="CX8" s="7" t="str">
        <f t="shared" si="27"/>
        <v>Ford</v>
      </c>
      <c r="CY8">
        <f t="shared" si="28"/>
        <v>0</v>
      </c>
      <c r="CZ8">
        <f t="shared" si="29"/>
        <v>0</v>
      </c>
      <c r="DA8">
        <f t="shared" si="30"/>
        <v>0</v>
      </c>
      <c r="DB8">
        <f t="shared" si="31"/>
        <v>0</v>
      </c>
      <c r="DC8">
        <f t="shared" si="32"/>
        <v>0</v>
      </c>
      <c r="DD8">
        <f t="shared" si="33"/>
        <v>0</v>
      </c>
      <c r="DE8">
        <f t="shared" si="34"/>
        <v>0</v>
      </c>
      <c r="DF8">
        <f t="shared" si="35"/>
        <v>0</v>
      </c>
      <c r="DG8">
        <f t="shared" si="36"/>
        <v>0</v>
      </c>
      <c r="DH8">
        <f t="shared" si="37"/>
        <v>0</v>
      </c>
      <c r="DI8">
        <f t="shared" si="38"/>
        <v>0</v>
      </c>
      <c r="DJ8">
        <f t="shared" si="39"/>
        <v>0</v>
      </c>
      <c r="DK8">
        <f t="shared" si="40"/>
        <v>0</v>
      </c>
      <c r="DL8">
        <f t="shared" si="41"/>
        <v>0</v>
      </c>
      <c r="DN8" s="7" t="str">
        <v>BMW Sports Trophy Marc VDS</v>
      </c>
      <c r="DO8" s="6">
        <f t="shared" si="42"/>
        <v>5</v>
      </c>
      <c r="DP8">
        <f t="shared" si="43"/>
        <v>1</v>
      </c>
      <c r="DQ8" s="3">
        <f t="shared" si="44"/>
        <v>0.2</v>
      </c>
      <c r="DR8">
        <f t="shared" si="45"/>
        <v>2</v>
      </c>
      <c r="DS8">
        <f t="shared" si="46"/>
        <v>1</v>
      </c>
    </row>
    <row r="9" spans="1:123" x14ac:dyDescent="0.25">
      <c r="A9">
        <v>50</v>
      </c>
      <c r="B9" t="s">
        <v>31</v>
      </c>
      <c r="C9" t="s">
        <v>37</v>
      </c>
      <c r="D9" t="s">
        <v>215</v>
      </c>
      <c r="BL9">
        <v>2</v>
      </c>
      <c r="BM9">
        <v>8</v>
      </c>
      <c r="BN9" t="s">
        <v>6</v>
      </c>
      <c r="BO9">
        <v>2</v>
      </c>
      <c r="BP9">
        <v>12</v>
      </c>
      <c r="BQ9">
        <v>9</v>
      </c>
      <c r="BR9" s="3">
        <f t="shared" si="0"/>
        <v>6.6</v>
      </c>
      <c r="BS9" s="3">
        <f t="shared" si="1"/>
        <v>4.4497190922573973</v>
      </c>
      <c r="BT9" s="6">
        <f t="shared" si="2"/>
        <v>5</v>
      </c>
      <c r="BU9" s="3">
        <f t="shared" si="3"/>
        <v>0</v>
      </c>
      <c r="BW9">
        <f t="shared" si="4"/>
        <v>0</v>
      </c>
      <c r="BX9">
        <f t="shared" si="5"/>
        <v>2</v>
      </c>
      <c r="BY9">
        <f t="shared" si="6"/>
        <v>0</v>
      </c>
      <c r="BZ9">
        <f t="shared" si="7"/>
        <v>0</v>
      </c>
      <c r="CA9">
        <f t="shared" si="8"/>
        <v>0</v>
      </c>
      <c r="CB9">
        <f t="shared" si="9"/>
        <v>0</v>
      </c>
      <c r="CC9">
        <f t="shared" si="10"/>
        <v>0</v>
      </c>
      <c r="CD9">
        <f t="shared" si="11"/>
        <v>1</v>
      </c>
      <c r="CE9">
        <f t="shared" si="12"/>
        <v>1</v>
      </c>
      <c r="CF9">
        <f t="shared" si="13"/>
        <v>0</v>
      </c>
      <c r="CG9">
        <f t="shared" si="14"/>
        <v>1</v>
      </c>
      <c r="CH9">
        <f t="shared" si="15"/>
        <v>0</v>
      </c>
      <c r="CI9">
        <f t="shared" si="16"/>
        <v>0</v>
      </c>
      <c r="CJ9">
        <f t="shared" si="17"/>
        <v>0</v>
      </c>
      <c r="CL9" t="str">
        <f t="shared" si="18"/>
        <v/>
      </c>
      <c r="CM9">
        <f t="shared" si="19"/>
        <v>0</v>
      </c>
      <c r="CO9" s="7" t="str">
        <f>sortingWEC!DI9</f>
        <v>Porsche</v>
      </c>
      <c r="CP9">
        <f t="shared" si="20"/>
        <v>152</v>
      </c>
      <c r="CQ9">
        <f t="shared" si="21"/>
        <v>0</v>
      </c>
      <c r="CR9">
        <f t="shared" si="22"/>
        <v>20</v>
      </c>
      <c r="CS9">
        <f t="shared" si="23"/>
        <v>20</v>
      </c>
      <c r="CT9">
        <f t="shared" si="24"/>
        <v>55</v>
      </c>
      <c r="CU9" s="3">
        <f t="shared" ca="1" si="25"/>
        <v>5.3472087561561255</v>
      </c>
      <c r="CV9" s="3">
        <f t="shared" si="26"/>
        <v>2.2965928009104344</v>
      </c>
      <c r="CX9" s="7" t="str">
        <f t="shared" si="27"/>
        <v>Porsche</v>
      </c>
      <c r="CY9">
        <f t="shared" si="28"/>
        <v>20</v>
      </c>
      <c r="CZ9">
        <f t="shared" si="29"/>
        <v>18</v>
      </c>
      <c r="DA9">
        <f t="shared" si="30"/>
        <v>17</v>
      </c>
      <c r="DB9">
        <f t="shared" si="31"/>
        <v>20</v>
      </c>
      <c r="DC9">
        <f t="shared" si="32"/>
        <v>16</v>
      </c>
      <c r="DD9">
        <f t="shared" si="33"/>
        <v>16</v>
      </c>
      <c r="DE9">
        <f t="shared" si="34"/>
        <v>15</v>
      </c>
      <c r="DF9">
        <f t="shared" si="35"/>
        <v>14</v>
      </c>
      <c r="DG9">
        <f t="shared" si="36"/>
        <v>6</v>
      </c>
      <c r="DH9">
        <f t="shared" si="37"/>
        <v>3</v>
      </c>
      <c r="DI9">
        <f t="shared" si="38"/>
        <v>14</v>
      </c>
      <c r="DJ9">
        <f t="shared" si="39"/>
        <v>0</v>
      </c>
      <c r="DK9">
        <f t="shared" si="40"/>
        <v>2</v>
      </c>
      <c r="DL9">
        <f t="shared" si="41"/>
        <v>1</v>
      </c>
      <c r="DN9" s="7" t="str">
        <v>Crubile Sport</v>
      </c>
      <c r="DO9" s="6">
        <f t="shared" si="42"/>
        <v>2</v>
      </c>
      <c r="DP9">
        <f t="shared" si="43"/>
        <v>0</v>
      </c>
      <c r="DQ9" s="3">
        <f t="shared" si="44"/>
        <v>0</v>
      </c>
      <c r="DR9">
        <f t="shared" si="45"/>
        <v>0</v>
      </c>
      <c r="DS9">
        <f t="shared" si="46"/>
        <v>1</v>
      </c>
    </row>
    <row r="10" spans="1:123" x14ac:dyDescent="0.25">
      <c r="A10">
        <v>51</v>
      </c>
      <c r="B10" t="s">
        <v>31</v>
      </c>
      <c r="C10" t="s">
        <v>37</v>
      </c>
      <c r="D10" t="s">
        <v>23</v>
      </c>
      <c r="R10" t="s">
        <v>6</v>
      </c>
      <c r="S10">
        <v>7</v>
      </c>
      <c r="T10">
        <v>3</v>
      </c>
      <c r="U10" t="s">
        <v>6</v>
      </c>
      <c r="V10">
        <v>7</v>
      </c>
      <c r="W10">
        <v>5</v>
      </c>
      <c r="X10" t="s">
        <v>12</v>
      </c>
      <c r="Y10">
        <v>7</v>
      </c>
      <c r="Z10">
        <v>2</v>
      </c>
      <c r="AA10">
        <v>7</v>
      </c>
      <c r="AB10" t="s">
        <v>6</v>
      </c>
      <c r="AC10">
        <v>6</v>
      </c>
      <c r="AD10">
        <v>4</v>
      </c>
      <c r="AE10">
        <v>4</v>
      </c>
      <c r="AF10">
        <v>4</v>
      </c>
      <c r="AG10">
        <v>1</v>
      </c>
      <c r="AH10" t="s">
        <v>6</v>
      </c>
      <c r="AU10">
        <v>5</v>
      </c>
      <c r="AV10">
        <v>7</v>
      </c>
      <c r="AW10">
        <v>6</v>
      </c>
      <c r="AY10" t="s">
        <v>6</v>
      </c>
      <c r="BR10" s="3">
        <f t="shared" si="0"/>
        <v>5</v>
      </c>
      <c r="BS10" s="3">
        <f t="shared" si="1"/>
        <v>1.9639610121239315</v>
      </c>
      <c r="BT10" s="6">
        <f t="shared" si="2"/>
        <v>15</v>
      </c>
      <c r="BU10" s="3">
        <f t="shared" si="3"/>
        <v>6.6666666666666666E-2</v>
      </c>
      <c r="BW10">
        <f t="shared" si="4"/>
        <v>1</v>
      </c>
      <c r="BX10">
        <f t="shared" si="5"/>
        <v>1</v>
      </c>
      <c r="BY10">
        <f t="shared" si="6"/>
        <v>1</v>
      </c>
      <c r="BZ10">
        <f t="shared" si="7"/>
        <v>2</v>
      </c>
      <c r="CA10">
        <f t="shared" si="8"/>
        <v>2</v>
      </c>
      <c r="CB10">
        <f t="shared" si="9"/>
        <v>2</v>
      </c>
      <c r="CC10">
        <f t="shared" si="10"/>
        <v>5</v>
      </c>
      <c r="CD10">
        <f t="shared" si="11"/>
        <v>0</v>
      </c>
      <c r="CE10">
        <f t="shared" si="12"/>
        <v>0</v>
      </c>
      <c r="CF10">
        <f t="shared" si="13"/>
        <v>0</v>
      </c>
      <c r="CG10">
        <f t="shared" si="14"/>
        <v>5</v>
      </c>
      <c r="CH10">
        <f t="shared" si="15"/>
        <v>0</v>
      </c>
      <c r="CI10">
        <f t="shared" si="16"/>
        <v>0</v>
      </c>
      <c r="CJ10">
        <f t="shared" si="17"/>
        <v>1</v>
      </c>
      <c r="CL10" t="str">
        <f t="shared" si="18"/>
        <v/>
      </c>
      <c r="CM10">
        <f t="shared" si="19"/>
        <v>1</v>
      </c>
      <c r="DN10" s="7" t="str">
        <v>EbiMotors</v>
      </c>
      <c r="DO10" s="6">
        <f t="shared" si="42"/>
        <v>8</v>
      </c>
      <c r="DP10">
        <f t="shared" si="43"/>
        <v>1</v>
      </c>
      <c r="DQ10" s="3">
        <f t="shared" si="44"/>
        <v>0.125</v>
      </c>
      <c r="DR10">
        <f t="shared" si="45"/>
        <v>5</v>
      </c>
      <c r="DS10">
        <f t="shared" si="46"/>
        <v>2</v>
      </c>
    </row>
    <row r="11" spans="1:123" x14ac:dyDescent="0.25">
      <c r="A11">
        <v>51</v>
      </c>
      <c r="B11" t="s">
        <v>31</v>
      </c>
      <c r="C11" t="s">
        <v>37</v>
      </c>
      <c r="D11" t="s">
        <v>223</v>
      </c>
      <c r="AO11">
        <v>1</v>
      </c>
      <c r="AP11">
        <v>3</v>
      </c>
      <c r="AQ11">
        <v>1</v>
      </c>
      <c r="AR11">
        <v>4</v>
      </c>
      <c r="AS11">
        <v>1</v>
      </c>
      <c r="AT11">
        <v>1</v>
      </c>
      <c r="BR11" s="3">
        <f t="shared" si="0"/>
        <v>1.8333333333333333</v>
      </c>
      <c r="BS11" s="3">
        <f t="shared" si="1"/>
        <v>1.3291601358251257</v>
      </c>
      <c r="BT11" s="6">
        <f t="shared" si="2"/>
        <v>6</v>
      </c>
      <c r="BU11" s="3">
        <f t="shared" si="3"/>
        <v>0.66666666666666663</v>
      </c>
      <c r="BW11">
        <f t="shared" si="4"/>
        <v>4</v>
      </c>
      <c r="BX11">
        <f t="shared" si="5"/>
        <v>0</v>
      </c>
      <c r="BY11">
        <f t="shared" si="6"/>
        <v>1</v>
      </c>
      <c r="BZ11">
        <f t="shared" si="7"/>
        <v>0</v>
      </c>
      <c r="CA11">
        <f t="shared" si="8"/>
        <v>0</v>
      </c>
      <c r="CB11">
        <f t="shared" si="9"/>
        <v>0</v>
      </c>
      <c r="CC11">
        <f t="shared" si="10"/>
        <v>0</v>
      </c>
      <c r="CD11">
        <f t="shared" si="11"/>
        <v>0</v>
      </c>
      <c r="CE11">
        <f t="shared" si="12"/>
        <v>0</v>
      </c>
      <c r="CF11">
        <f t="shared" si="13"/>
        <v>0</v>
      </c>
      <c r="CG11">
        <f t="shared" si="14"/>
        <v>0</v>
      </c>
      <c r="CH11">
        <f t="shared" si="15"/>
        <v>0</v>
      </c>
      <c r="CI11">
        <f t="shared" si="16"/>
        <v>0</v>
      </c>
      <c r="CJ11">
        <f t="shared" si="17"/>
        <v>0</v>
      </c>
      <c r="CL11" t="str">
        <f t="shared" si="18"/>
        <v/>
      </c>
      <c r="CM11">
        <f t="shared" si="19"/>
        <v>4</v>
      </c>
      <c r="DN11" s="7" t="str">
        <v>Formula Racing</v>
      </c>
      <c r="DO11" s="6">
        <f t="shared" si="42"/>
        <v>11</v>
      </c>
      <c r="DP11">
        <f t="shared" si="43"/>
        <v>2</v>
      </c>
      <c r="DQ11" s="3">
        <f t="shared" si="44"/>
        <v>0.18181818181818182</v>
      </c>
      <c r="DR11">
        <f t="shared" si="45"/>
        <v>6</v>
      </c>
      <c r="DS11">
        <f t="shared" si="46"/>
        <v>3</v>
      </c>
    </row>
    <row r="12" spans="1:123" x14ac:dyDescent="0.25">
      <c r="A12">
        <v>52</v>
      </c>
      <c r="B12" t="s">
        <v>31</v>
      </c>
      <c r="C12" t="s">
        <v>37</v>
      </c>
      <c r="D12" t="s">
        <v>270</v>
      </c>
      <c r="H12">
        <v>2</v>
      </c>
      <c r="I12">
        <v>1</v>
      </c>
      <c r="J12">
        <v>1</v>
      </c>
      <c r="K12">
        <v>2</v>
      </c>
      <c r="L12">
        <v>1</v>
      </c>
      <c r="BR12" s="3">
        <f t="shared" si="0"/>
        <v>1.4</v>
      </c>
      <c r="BS12" s="3">
        <f t="shared" si="1"/>
        <v>0.54772255750516596</v>
      </c>
      <c r="BT12" s="6">
        <f t="shared" si="2"/>
        <v>5</v>
      </c>
      <c r="BU12" s="3">
        <f t="shared" si="3"/>
        <v>0.6</v>
      </c>
      <c r="BW12">
        <f t="shared" si="4"/>
        <v>3</v>
      </c>
      <c r="BX12">
        <f t="shared" si="5"/>
        <v>2</v>
      </c>
      <c r="BY12">
        <f t="shared" si="6"/>
        <v>0</v>
      </c>
      <c r="BZ12">
        <f t="shared" si="7"/>
        <v>0</v>
      </c>
      <c r="CA12">
        <f t="shared" si="8"/>
        <v>0</v>
      </c>
      <c r="CB12">
        <f t="shared" si="9"/>
        <v>0</v>
      </c>
      <c r="CC12">
        <f t="shared" si="10"/>
        <v>0</v>
      </c>
      <c r="CD12">
        <f t="shared" si="11"/>
        <v>0</v>
      </c>
      <c r="CE12">
        <f t="shared" si="12"/>
        <v>0</v>
      </c>
      <c r="CF12">
        <f t="shared" si="13"/>
        <v>0</v>
      </c>
      <c r="CG12">
        <f t="shared" si="14"/>
        <v>0</v>
      </c>
      <c r="CH12">
        <f t="shared" si="15"/>
        <v>0</v>
      </c>
      <c r="CI12">
        <f t="shared" si="16"/>
        <v>0</v>
      </c>
      <c r="CJ12">
        <f t="shared" si="17"/>
        <v>0</v>
      </c>
      <c r="CL12" t="str">
        <f t="shared" si="18"/>
        <v/>
      </c>
      <c r="CM12">
        <f t="shared" si="19"/>
        <v>3</v>
      </c>
      <c r="DN12" s="7" t="str">
        <v>GMB Motorsport</v>
      </c>
      <c r="DO12" s="6">
        <f t="shared" si="42"/>
        <v>4</v>
      </c>
      <c r="DP12">
        <f t="shared" si="43"/>
        <v>0</v>
      </c>
      <c r="DQ12" s="3">
        <f t="shared" si="44"/>
        <v>0</v>
      </c>
      <c r="DR12">
        <f t="shared" si="45"/>
        <v>0</v>
      </c>
      <c r="DS12">
        <f t="shared" si="46"/>
        <v>1</v>
      </c>
    </row>
    <row r="13" spans="1:123" x14ac:dyDescent="0.25">
      <c r="A13">
        <v>52</v>
      </c>
      <c r="B13" t="s">
        <v>88</v>
      </c>
      <c r="C13" t="s">
        <v>37</v>
      </c>
      <c r="D13" t="s">
        <v>278</v>
      </c>
      <c r="R13">
        <v>4</v>
      </c>
      <c r="S13">
        <v>4</v>
      </c>
      <c r="T13">
        <v>4</v>
      </c>
      <c r="U13">
        <v>2</v>
      </c>
      <c r="V13">
        <v>1</v>
      </c>
      <c r="BR13" s="3">
        <f t="shared" si="0"/>
        <v>3</v>
      </c>
      <c r="BS13" s="3">
        <f t="shared" si="1"/>
        <v>1.4142135623730951</v>
      </c>
      <c r="BT13" s="6">
        <f t="shared" si="2"/>
        <v>5</v>
      </c>
      <c r="BU13" s="3">
        <f t="shared" si="3"/>
        <v>0.2</v>
      </c>
      <c r="BW13">
        <f t="shared" si="4"/>
        <v>1</v>
      </c>
      <c r="BX13">
        <f t="shared" si="5"/>
        <v>1</v>
      </c>
      <c r="BY13">
        <f t="shared" si="6"/>
        <v>0</v>
      </c>
      <c r="BZ13">
        <f t="shared" si="7"/>
        <v>0</v>
      </c>
      <c r="CA13">
        <f t="shared" si="8"/>
        <v>0</v>
      </c>
      <c r="CB13">
        <f t="shared" si="9"/>
        <v>0</v>
      </c>
      <c r="CC13">
        <f t="shared" si="10"/>
        <v>0</v>
      </c>
      <c r="CD13">
        <f t="shared" si="11"/>
        <v>0</v>
      </c>
      <c r="CE13">
        <f t="shared" si="12"/>
        <v>0</v>
      </c>
      <c r="CF13">
        <f t="shared" si="13"/>
        <v>0</v>
      </c>
      <c r="CG13">
        <f t="shared" si="14"/>
        <v>0</v>
      </c>
      <c r="CH13">
        <f t="shared" si="15"/>
        <v>0</v>
      </c>
      <c r="CI13">
        <f t="shared" si="16"/>
        <v>0</v>
      </c>
      <c r="CJ13">
        <f t="shared" si="17"/>
        <v>0</v>
      </c>
      <c r="CL13" t="str">
        <f t="shared" si="18"/>
        <v/>
      </c>
      <c r="CM13">
        <f t="shared" si="19"/>
        <v>1</v>
      </c>
      <c r="DN13" s="7" t="str">
        <v>Gulf Racing</v>
      </c>
      <c r="DO13" s="6">
        <f t="shared" si="42"/>
        <v>1</v>
      </c>
      <c r="DP13">
        <f t="shared" si="43"/>
        <v>0</v>
      </c>
      <c r="DQ13" s="3">
        <f t="shared" si="44"/>
        <v>0</v>
      </c>
      <c r="DR13">
        <f t="shared" si="45"/>
        <v>0</v>
      </c>
      <c r="DS13">
        <f t="shared" si="46"/>
        <v>1</v>
      </c>
    </row>
    <row r="14" spans="1:123" x14ac:dyDescent="0.25">
      <c r="A14">
        <v>53</v>
      </c>
      <c r="B14" t="s">
        <v>31</v>
      </c>
      <c r="C14" t="s">
        <v>37</v>
      </c>
      <c r="D14" t="s">
        <v>270</v>
      </c>
      <c r="H14">
        <v>3</v>
      </c>
      <c r="I14">
        <v>3</v>
      </c>
      <c r="J14">
        <v>3</v>
      </c>
      <c r="K14">
        <v>6</v>
      </c>
      <c r="L14">
        <v>5</v>
      </c>
      <c r="BR14" s="3">
        <f t="shared" si="0"/>
        <v>4</v>
      </c>
      <c r="BS14" s="3">
        <f t="shared" si="1"/>
        <v>1.4142135623730951</v>
      </c>
      <c r="BT14" s="6">
        <f t="shared" si="2"/>
        <v>5</v>
      </c>
      <c r="BU14" s="3">
        <f t="shared" si="3"/>
        <v>0</v>
      </c>
      <c r="BW14">
        <f t="shared" si="4"/>
        <v>0</v>
      </c>
      <c r="BX14">
        <f t="shared" si="5"/>
        <v>0</v>
      </c>
      <c r="BY14">
        <f t="shared" si="6"/>
        <v>3</v>
      </c>
      <c r="BZ14">
        <f t="shared" si="7"/>
        <v>1</v>
      </c>
      <c r="CA14">
        <f t="shared" si="8"/>
        <v>1</v>
      </c>
      <c r="CB14">
        <f t="shared" si="9"/>
        <v>1</v>
      </c>
      <c r="CC14">
        <f t="shared" si="10"/>
        <v>0</v>
      </c>
      <c r="CD14">
        <f t="shared" si="11"/>
        <v>0</v>
      </c>
      <c r="CE14">
        <f t="shared" si="12"/>
        <v>0</v>
      </c>
      <c r="CF14">
        <f t="shared" si="13"/>
        <v>0</v>
      </c>
      <c r="CG14">
        <f t="shared" si="14"/>
        <v>0</v>
      </c>
      <c r="CH14">
        <f t="shared" si="15"/>
        <v>0</v>
      </c>
      <c r="CI14">
        <f t="shared" si="16"/>
        <v>0</v>
      </c>
      <c r="CJ14">
        <f t="shared" si="17"/>
        <v>0</v>
      </c>
      <c r="CL14" t="str">
        <f t="shared" si="18"/>
        <v/>
      </c>
      <c r="CM14">
        <f t="shared" si="19"/>
        <v>0</v>
      </c>
      <c r="DN14" s="7" t="str">
        <v>Gulf Racing UK</v>
      </c>
      <c r="DO14" s="6">
        <f t="shared" si="42"/>
        <v>16</v>
      </c>
      <c r="DP14">
        <f t="shared" si="43"/>
        <v>1</v>
      </c>
      <c r="DQ14" s="3">
        <f t="shared" si="44"/>
        <v>6.25E-2</v>
      </c>
      <c r="DR14">
        <f t="shared" si="45"/>
        <v>2</v>
      </c>
      <c r="DS14">
        <f t="shared" si="46"/>
        <v>2</v>
      </c>
    </row>
    <row r="15" spans="1:123" x14ac:dyDescent="0.25">
      <c r="A15">
        <v>54</v>
      </c>
      <c r="B15" t="s">
        <v>31</v>
      </c>
      <c r="C15" t="s">
        <v>37</v>
      </c>
      <c r="D15" t="s">
        <v>23</v>
      </c>
      <c r="H15">
        <v>8</v>
      </c>
      <c r="I15">
        <v>7</v>
      </c>
      <c r="J15">
        <v>9</v>
      </c>
      <c r="K15" t="s">
        <v>6</v>
      </c>
      <c r="L15">
        <v>8</v>
      </c>
      <c r="M15">
        <v>6</v>
      </c>
      <c r="N15" t="s">
        <v>6</v>
      </c>
      <c r="O15">
        <v>5</v>
      </c>
      <c r="P15">
        <v>4</v>
      </c>
      <c r="Q15">
        <v>2</v>
      </c>
      <c r="BR15" s="3">
        <f t="shared" si="0"/>
        <v>6.125</v>
      </c>
      <c r="BS15" s="3">
        <f t="shared" si="1"/>
        <v>2.3566016694748031</v>
      </c>
      <c r="BT15" s="6">
        <f t="shared" si="2"/>
        <v>8</v>
      </c>
      <c r="BU15" s="3">
        <f t="shared" si="3"/>
        <v>0</v>
      </c>
      <c r="BW15">
        <f t="shared" si="4"/>
        <v>0</v>
      </c>
      <c r="BX15">
        <f t="shared" si="5"/>
        <v>1</v>
      </c>
      <c r="BY15">
        <f t="shared" si="6"/>
        <v>0</v>
      </c>
      <c r="BZ15">
        <f t="shared" si="7"/>
        <v>1</v>
      </c>
      <c r="CA15">
        <f t="shared" si="8"/>
        <v>1</v>
      </c>
      <c r="CB15">
        <f t="shared" si="9"/>
        <v>1</v>
      </c>
      <c r="CC15">
        <f t="shared" si="10"/>
        <v>1</v>
      </c>
      <c r="CD15">
        <f t="shared" si="11"/>
        <v>2</v>
      </c>
      <c r="CE15">
        <f t="shared" si="12"/>
        <v>1</v>
      </c>
      <c r="CF15">
        <f t="shared" si="13"/>
        <v>0</v>
      </c>
      <c r="CG15">
        <f t="shared" si="14"/>
        <v>2</v>
      </c>
      <c r="CH15">
        <f t="shared" si="15"/>
        <v>0</v>
      </c>
      <c r="CI15">
        <f t="shared" si="16"/>
        <v>0</v>
      </c>
      <c r="CJ15">
        <f t="shared" si="17"/>
        <v>0</v>
      </c>
      <c r="CL15" t="str">
        <f t="shared" si="18"/>
        <v/>
      </c>
      <c r="CM15">
        <f t="shared" si="19"/>
        <v>0</v>
      </c>
      <c r="DN15" s="7" t="str">
        <v>IMSA Performance Matmut</v>
      </c>
      <c r="DO15" s="6">
        <f t="shared" si="42"/>
        <v>17</v>
      </c>
      <c r="DP15">
        <f t="shared" si="43"/>
        <v>2</v>
      </c>
      <c r="DQ15" s="3">
        <f t="shared" si="44"/>
        <v>0.11764705882352941</v>
      </c>
      <c r="DR15">
        <f t="shared" si="45"/>
        <v>4</v>
      </c>
      <c r="DS15">
        <f t="shared" si="46"/>
        <v>2</v>
      </c>
    </row>
    <row r="16" spans="1:123" x14ac:dyDescent="0.25">
      <c r="A16">
        <v>54</v>
      </c>
      <c r="B16" t="s">
        <v>31</v>
      </c>
      <c r="C16" t="s">
        <v>37</v>
      </c>
      <c r="D16" t="s">
        <v>83</v>
      </c>
      <c r="AI16">
        <v>6</v>
      </c>
      <c r="BR16" s="3">
        <f t="shared" si="0"/>
        <v>6</v>
      </c>
      <c r="BS16" s="3"/>
      <c r="BT16" s="6">
        <f t="shared" si="2"/>
        <v>1</v>
      </c>
      <c r="BU16" s="3">
        <f t="shared" si="3"/>
        <v>0</v>
      </c>
      <c r="BW16">
        <f t="shared" si="4"/>
        <v>0</v>
      </c>
      <c r="BX16">
        <f t="shared" si="5"/>
        <v>0</v>
      </c>
      <c r="BY16">
        <f t="shared" si="6"/>
        <v>0</v>
      </c>
      <c r="BZ16">
        <f t="shared" si="7"/>
        <v>0</v>
      </c>
      <c r="CA16">
        <f t="shared" si="8"/>
        <v>1</v>
      </c>
      <c r="CB16">
        <f t="shared" si="9"/>
        <v>1</v>
      </c>
      <c r="CC16">
        <f t="shared" si="10"/>
        <v>0</v>
      </c>
      <c r="CD16">
        <f t="shared" si="11"/>
        <v>0</v>
      </c>
      <c r="CE16">
        <f t="shared" si="12"/>
        <v>0</v>
      </c>
      <c r="CF16">
        <f t="shared" si="13"/>
        <v>0</v>
      </c>
      <c r="CG16">
        <f t="shared" si="14"/>
        <v>0</v>
      </c>
      <c r="CH16">
        <f t="shared" si="15"/>
        <v>0</v>
      </c>
      <c r="CI16">
        <f t="shared" si="16"/>
        <v>0</v>
      </c>
      <c r="CJ16">
        <f t="shared" si="17"/>
        <v>0</v>
      </c>
      <c r="CL16" t="str">
        <f t="shared" si="18"/>
        <v/>
      </c>
      <c r="CM16">
        <f t="shared" si="19"/>
        <v>0</v>
      </c>
      <c r="DN16" s="7" t="str">
        <v>Iron Lynx</v>
      </c>
      <c r="DO16" s="6">
        <f t="shared" si="42"/>
        <v>51</v>
      </c>
      <c r="DP16">
        <f t="shared" si="43"/>
        <v>6</v>
      </c>
      <c r="DQ16" s="3">
        <f t="shared" si="44"/>
        <v>0.11764705882352941</v>
      </c>
      <c r="DR16">
        <f t="shared" si="45"/>
        <v>22</v>
      </c>
      <c r="DS16">
        <f t="shared" si="46"/>
        <v>4</v>
      </c>
    </row>
    <row r="17" spans="1:123" x14ac:dyDescent="0.25">
      <c r="A17">
        <v>54</v>
      </c>
      <c r="B17" t="s">
        <v>31</v>
      </c>
      <c r="C17" t="s">
        <v>37</v>
      </c>
      <c r="D17" t="s">
        <v>23</v>
      </c>
      <c r="AV17" t="s">
        <v>6</v>
      </c>
      <c r="BR17" s="3"/>
      <c r="BS17" s="3"/>
      <c r="BT17" s="6">
        <f t="shared" si="2"/>
        <v>0</v>
      </c>
      <c r="BU17" s="3" t="e">
        <f t="shared" si="3"/>
        <v>#DIV/0!</v>
      </c>
      <c r="BW17">
        <f t="shared" si="4"/>
        <v>0</v>
      </c>
      <c r="BX17">
        <f t="shared" si="5"/>
        <v>0</v>
      </c>
      <c r="BY17">
        <f t="shared" si="6"/>
        <v>0</v>
      </c>
      <c r="BZ17">
        <f t="shared" si="7"/>
        <v>0</v>
      </c>
      <c r="CA17">
        <f t="shared" si="8"/>
        <v>0</v>
      </c>
      <c r="CB17">
        <f t="shared" si="9"/>
        <v>0</v>
      </c>
      <c r="CC17">
        <f t="shared" si="10"/>
        <v>0</v>
      </c>
      <c r="CD17">
        <f t="shared" si="11"/>
        <v>0</v>
      </c>
      <c r="CE17">
        <f t="shared" si="12"/>
        <v>0</v>
      </c>
      <c r="CF17">
        <f t="shared" si="13"/>
        <v>0</v>
      </c>
      <c r="CG17">
        <f t="shared" si="14"/>
        <v>1</v>
      </c>
      <c r="CH17">
        <f t="shared" si="15"/>
        <v>0</v>
      </c>
      <c r="CI17">
        <f t="shared" si="16"/>
        <v>0</v>
      </c>
      <c r="CJ17">
        <f t="shared" si="17"/>
        <v>0</v>
      </c>
      <c r="CL17" t="str">
        <f t="shared" si="18"/>
        <v/>
      </c>
      <c r="CM17">
        <f t="shared" si="19"/>
        <v>0</v>
      </c>
      <c r="DN17" s="7" t="str">
        <v>JMB Racing</v>
      </c>
      <c r="DO17" s="6">
        <f t="shared" si="42"/>
        <v>2</v>
      </c>
      <c r="DP17">
        <f t="shared" si="43"/>
        <v>0</v>
      </c>
      <c r="DQ17" s="3">
        <f t="shared" si="44"/>
        <v>0</v>
      </c>
      <c r="DR17">
        <f t="shared" si="45"/>
        <v>2</v>
      </c>
      <c r="DS17">
        <f t="shared" si="46"/>
        <v>2</v>
      </c>
    </row>
    <row r="18" spans="1:123" x14ac:dyDescent="0.25">
      <c r="A18">
        <v>55</v>
      </c>
      <c r="B18" t="s">
        <v>31</v>
      </c>
      <c r="C18" t="s">
        <v>37</v>
      </c>
      <c r="D18" t="s">
        <v>23</v>
      </c>
      <c r="H18">
        <v>7</v>
      </c>
      <c r="I18">
        <v>2</v>
      </c>
      <c r="J18">
        <v>4</v>
      </c>
      <c r="K18">
        <v>3</v>
      </c>
      <c r="L18">
        <v>4</v>
      </c>
      <c r="M18">
        <v>1</v>
      </c>
      <c r="N18">
        <v>7</v>
      </c>
      <c r="O18">
        <v>1</v>
      </c>
      <c r="P18">
        <v>1</v>
      </c>
      <c r="Q18">
        <v>11</v>
      </c>
      <c r="R18">
        <v>3</v>
      </c>
      <c r="S18">
        <v>5</v>
      </c>
      <c r="T18">
        <v>2</v>
      </c>
      <c r="U18">
        <v>6</v>
      </c>
      <c r="V18">
        <v>4</v>
      </c>
      <c r="W18">
        <v>6</v>
      </c>
      <c r="X18">
        <v>4</v>
      </c>
      <c r="Y18">
        <v>5</v>
      </c>
      <c r="Z18" t="s">
        <v>6</v>
      </c>
      <c r="AA18">
        <v>2</v>
      </c>
      <c r="AB18">
        <v>5</v>
      </c>
      <c r="BR18" s="3">
        <f t="shared" si="0"/>
        <v>4.1500000000000004</v>
      </c>
      <c r="BS18" s="3">
        <f t="shared" si="1"/>
        <v>2.4978938496682614</v>
      </c>
      <c r="BT18" s="6">
        <f t="shared" si="2"/>
        <v>20</v>
      </c>
      <c r="BU18" s="3">
        <f t="shared" si="3"/>
        <v>0.15</v>
      </c>
      <c r="BW18">
        <f t="shared" si="4"/>
        <v>3</v>
      </c>
      <c r="BX18">
        <f t="shared" si="5"/>
        <v>3</v>
      </c>
      <c r="BY18">
        <f t="shared" si="6"/>
        <v>2</v>
      </c>
      <c r="BZ18">
        <f t="shared" si="7"/>
        <v>3</v>
      </c>
      <c r="CA18">
        <f t="shared" si="8"/>
        <v>2</v>
      </c>
      <c r="CB18">
        <f t="shared" si="9"/>
        <v>2</v>
      </c>
      <c r="CC18">
        <f t="shared" si="10"/>
        <v>2</v>
      </c>
      <c r="CD18">
        <f t="shared" si="11"/>
        <v>0</v>
      </c>
      <c r="CE18">
        <f t="shared" si="12"/>
        <v>0</v>
      </c>
      <c r="CF18">
        <f t="shared" si="13"/>
        <v>0</v>
      </c>
      <c r="CG18">
        <f t="shared" si="14"/>
        <v>1</v>
      </c>
      <c r="CH18">
        <f t="shared" si="15"/>
        <v>0</v>
      </c>
      <c r="CI18">
        <f t="shared" si="16"/>
        <v>0</v>
      </c>
      <c r="CJ18">
        <f t="shared" si="17"/>
        <v>0</v>
      </c>
      <c r="CL18" t="str">
        <f t="shared" si="18"/>
        <v/>
      </c>
      <c r="CM18">
        <f t="shared" si="19"/>
        <v>3</v>
      </c>
      <c r="DN18" s="7" t="str">
        <v>JMW Motorsport</v>
      </c>
      <c r="DO18" s="6">
        <f t="shared" si="42"/>
        <v>59</v>
      </c>
      <c r="DP18">
        <f t="shared" si="43"/>
        <v>5</v>
      </c>
      <c r="DQ18" s="3">
        <f t="shared" si="44"/>
        <v>8.4745762711864403E-2</v>
      </c>
      <c r="DR18">
        <f t="shared" si="45"/>
        <v>26</v>
      </c>
      <c r="DS18">
        <f t="shared" si="46"/>
        <v>2</v>
      </c>
    </row>
    <row r="19" spans="1:123" x14ac:dyDescent="0.25">
      <c r="A19">
        <v>55</v>
      </c>
      <c r="B19" t="s">
        <v>31</v>
      </c>
      <c r="C19" t="s">
        <v>37</v>
      </c>
      <c r="D19" t="s">
        <v>279</v>
      </c>
      <c r="AC19">
        <v>4</v>
      </c>
      <c r="AD19" t="s">
        <v>6</v>
      </c>
      <c r="AE19">
        <v>1</v>
      </c>
      <c r="AF19">
        <v>1</v>
      </c>
      <c r="AG19">
        <v>4</v>
      </c>
      <c r="AH19" t="s">
        <v>6</v>
      </c>
      <c r="AI19" t="s">
        <v>6</v>
      </c>
      <c r="AJ19">
        <v>1</v>
      </c>
      <c r="AK19">
        <v>2</v>
      </c>
      <c r="AL19">
        <v>3</v>
      </c>
      <c r="AM19">
        <v>2</v>
      </c>
      <c r="AN19">
        <v>4</v>
      </c>
      <c r="AO19">
        <v>5</v>
      </c>
      <c r="AP19">
        <v>7</v>
      </c>
      <c r="AQ19">
        <v>3</v>
      </c>
      <c r="AR19">
        <v>5</v>
      </c>
      <c r="AS19">
        <v>3</v>
      </c>
      <c r="AT19">
        <v>4</v>
      </c>
      <c r="AU19" t="s">
        <v>6</v>
      </c>
      <c r="AV19">
        <v>5</v>
      </c>
      <c r="AW19">
        <v>1</v>
      </c>
      <c r="AX19">
        <v>4</v>
      </c>
      <c r="AY19">
        <v>5</v>
      </c>
      <c r="AZ19">
        <v>3</v>
      </c>
      <c r="BA19">
        <v>2</v>
      </c>
      <c r="BB19">
        <v>2</v>
      </c>
      <c r="BC19">
        <v>1</v>
      </c>
      <c r="BD19" t="s">
        <v>56</v>
      </c>
      <c r="BE19">
        <v>4</v>
      </c>
      <c r="BF19">
        <v>9</v>
      </c>
      <c r="BG19">
        <v>3</v>
      </c>
      <c r="BH19">
        <v>8</v>
      </c>
      <c r="BI19">
        <v>2</v>
      </c>
      <c r="BJ19" t="s">
        <v>48</v>
      </c>
      <c r="BK19" t="s">
        <v>48</v>
      </c>
      <c r="BL19">
        <v>5</v>
      </c>
      <c r="BM19">
        <v>5</v>
      </c>
      <c r="BN19">
        <v>6</v>
      </c>
      <c r="BO19">
        <v>7</v>
      </c>
      <c r="BP19">
        <v>7</v>
      </c>
      <c r="BQ19">
        <v>3</v>
      </c>
      <c r="BR19" s="3">
        <f t="shared" si="0"/>
        <v>3.8529411764705883</v>
      </c>
      <c r="BS19" s="3">
        <f t="shared" si="1"/>
        <v>2.1196390907941889</v>
      </c>
      <c r="BT19" s="6">
        <f t="shared" si="2"/>
        <v>34</v>
      </c>
      <c r="BU19" s="3">
        <f t="shared" si="3"/>
        <v>0.14705882352941177</v>
      </c>
      <c r="BW19">
        <f t="shared" si="4"/>
        <v>5</v>
      </c>
      <c r="BX19">
        <f t="shared" si="5"/>
        <v>5</v>
      </c>
      <c r="BY19">
        <f t="shared" si="6"/>
        <v>6</v>
      </c>
      <c r="BZ19">
        <f t="shared" si="7"/>
        <v>6</v>
      </c>
      <c r="CA19">
        <f t="shared" si="8"/>
        <v>1</v>
      </c>
      <c r="CB19">
        <f t="shared" si="9"/>
        <v>1</v>
      </c>
      <c r="CC19">
        <f t="shared" si="10"/>
        <v>3</v>
      </c>
      <c r="CD19">
        <f t="shared" si="11"/>
        <v>1</v>
      </c>
      <c r="CE19">
        <f t="shared" si="12"/>
        <v>1</v>
      </c>
      <c r="CF19">
        <f t="shared" si="13"/>
        <v>0</v>
      </c>
      <c r="CG19">
        <f t="shared" si="14"/>
        <v>4</v>
      </c>
      <c r="CH19">
        <f t="shared" si="15"/>
        <v>1</v>
      </c>
      <c r="CI19">
        <f t="shared" si="16"/>
        <v>2</v>
      </c>
      <c r="CJ19">
        <f t="shared" si="17"/>
        <v>0</v>
      </c>
      <c r="CL19" t="str">
        <f t="shared" si="18"/>
        <v/>
      </c>
      <c r="CM19">
        <f t="shared" si="19"/>
        <v>5</v>
      </c>
      <c r="DN19" s="7" t="str">
        <v>Kessel Racing</v>
      </c>
      <c r="DO19" s="6">
        <f t="shared" si="42"/>
        <v>24</v>
      </c>
      <c r="DP19">
        <f t="shared" si="43"/>
        <v>4</v>
      </c>
      <c r="DQ19" s="3">
        <f t="shared" si="44"/>
        <v>0.16666666666666666</v>
      </c>
      <c r="DR19">
        <f t="shared" si="45"/>
        <v>11</v>
      </c>
      <c r="DS19">
        <f t="shared" si="46"/>
        <v>5</v>
      </c>
    </row>
    <row r="20" spans="1:123" x14ac:dyDescent="0.25">
      <c r="A20">
        <v>56</v>
      </c>
      <c r="B20" t="s">
        <v>31</v>
      </c>
      <c r="C20" t="s">
        <v>37</v>
      </c>
      <c r="D20" t="s">
        <v>274</v>
      </c>
      <c r="M20">
        <v>4</v>
      </c>
      <c r="N20">
        <v>4</v>
      </c>
      <c r="O20">
        <v>4</v>
      </c>
      <c r="P20">
        <v>2</v>
      </c>
      <c r="Q20">
        <v>6</v>
      </c>
      <c r="R20">
        <v>7</v>
      </c>
      <c r="S20">
        <v>1</v>
      </c>
      <c r="T20">
        <v>8</v>
      </c>
      <c r="U20">
        <v>5</v>
      </c>
      <c r="V20">
        <v>6</v>
      </c>
      <c r="W20">
        <v>8</v>
      </c>
      <c r="X20">
        <v>1</v>
      </c>
      <c r="Y20">
        <v>6</v>
      </c>
      <c r="Z20">
        <v>6</v>
      </c>
      <c r="AA20">
        <v>4</v>
      </c>
      <c r="AB20">
        <v>6</v>
      </c>
      <c r="BR20" s="3">
        <f t="shared" si="0"/>
        <v>4.875</v>
      </c>
      <c r="BS20" s="3">
        <f t="shared" si="1"/>
        <v>2.1870832936432332</v>
      </c>
      <c r="BT20" s="6">
        <f t="shared" si="2"/>
        <v>16</v>
      </c>
      <c r="BU20" s="3">
        <f t="shared" si="3"/>
        <v>0.125</v>
      </c>
      <c r="BW20">
        <f t="shared" si="4"/>
        <v>2</v>
      </c>
      <c r="BX20">
        <f t="shared" si="5"/>
        <v>1</v>
      </c>
      <c r="BY20">
        <f t="shared" si="6"/>
        <v>0</v>
      </c>
      <c r="BZ20">
        <f t="shared" si="7"/>
        <v>1</v>
      </c>
      <c r="CA20">
        <f t="shared" si="8"/>
        <v>5</v>
      </c>
      <c r="CB20">
        <f t="shared" si="9"/>
        <v>5</v>
      </c>
      <c r="CC20">
        <f t="shared" si="10"/>
        <v>1</v>
      </c>
      <c r="CD20">
        <f t="shared" si="11"/>
        <v>2</v>
      </c>
      <c r="CE20">
        <f t="shared" si="12"/>
        <v>0</v>
      </c>
      <c r="CF20">
        <f t="shared" si="13"/>
        <v>0</v>
      </c>
      <c r="CG20">
        <f t="shared" si="14"/>
        <v>0</v>
      </c>
      <c r="CH20">
        <f t="shared" si="15"/>
        <v>0</v>
      </c>
      <c r="CI20">
        <f t="shared" si="16"/>
        <v>0</v>
      </c>
      <c r="CJ20">
        <f t="shared" si="17"/>
        <v>0</v>
      </c>
      <c r="CL20" t="str">
        <f t="shared" si="18"/>
        <v/>
      </c>
      <c r="CM20">
        <f t="shared" si="19"/>
        <v>2</v>
      </c>
      <c r="DN20" s="7" t="str">
        <v>Krohn Racing</v>
      </c>
      <c r="DO20" s="6">
        <f t="shared" si="42"/>
        <v>5</v>
      </c>
      <c r="DP20">
        <f t="shared" si="43"/>
        <v>0</v>
      </c>
      <c r="DQ20" s="3">
        <f t="shared" si="44"/>
        <v>0</v>
      </c>
      <c r="DR20">
        <f t="shared" si="45"/>
        <v>0</v>
      </c>
      <c r="DS20">
        <f t="shared" si="46"/>
        <v>1</v>
      </c>
    </row>
    <row r="21" spans="1:123" x14ac:dyDescent="0.25">
      <c r="A21">
        <v>56</v>
      </c>
      <c r="B21" t="s">
        <v>33</v>
      </c>
      <c r="C21" t="s">
        <v>37</v>
      </c>
      <c r="D21" t="s">
        <v>92</v>
      </c>
      <c r="AO21">
        <v>8</v>
      </c>
      <c r="AP21">
        <v>4</v>
      </c>
      <c r="AQ21">
        <v>5</v>
      </c>
      <c r="BR21" s="3">
        <f t="shared" si="0"/>
        <v>5.666666666666667</v>
      </c>
      <c r="BS21" s="3">
        <f t="shared" si="1"/>
        <v>2.0816659994661335</v>
      </c>
      <c r="BT21" s="6">
        <f t="shared" si="2"/>
        <v>3</v>
      </c>
      <c r="BU21" s="3">
        <f t="shared" si="3"/>
        <v>0</v>
      </c>
      <c r="BW21">
        <f t="shared" si="4"/>
        <v>0</v>
      </c>
      <c r="BX21">
        <f t="shared" si="5"/>
        <v>0</v>
      </c>
      <c r="BY21">
        <f t="shared" si="6"/>
        <v>0</v>
      </c>
      <c r="BZ21">
        <f t="shared" si="7"/>
        <v>1</v>
      </c>
      <c r="CA21">
        <f t="shared" si="8"/>
        <v>0</v>
      </c>
      <c r="CB21">
        <f t="shared" si="9"/>
        <v>0</v>
      </c>
      <c r="CC21">
        <f t="shared" si="10"/>
        <v>0</v>
      </c>
      <c r="CD21">
        <f t="shared" si="11"/>
        <v>1</v>
      </c>
      <c r="CE21">
        <f t="shared" si="12"/>
        <v>0</v>
      </c>
      <c r="CF21">
        <f t="shared" si="13"/>
        <v>0</v>
      </c>
      <c r="CG21">
        <f t="shared" si="14"/>
        <v>0</v>
      </c>
      <c r="CH21">
        <f t="shared" si="15"/>
        <v>0</v>
      </c>
      <c r="CI21">
        <f t="shared" si="16"/>
        <v>0</v>
      </c>
      <c r="CJ21">
        <f t="shared" si="17"/>
        <v>0</v>
      </c>
      <c r="CL21" t="str">
        <f t="shared" si="18"/>
        <v/>
      </c>
      <c r="CM21">
        <f t="shared" si="19"/>
        <v>0</v>
      </c>
      <c r="DN21" s="7" t="str">
        <v>Larbre Compétition</v>
      </c>
      <c r="DO21" s="6">
        <f t="shared" si="42"/>
        <v>1</v>
      </c>
      <c r="DP21">
        <f t="shared" si="43"/>
        <v>0</v>
      </c>
      <c r="DQ21" s="3">
        <f t="shared" si="44"/>
        <v>0</v>
      </c>
      <c r="DR21">
        <f t="shared" si="45"/>
        <v>0</v>
      </c>
      <c r="DS21">
        <f t="shared" si="46"/>
        <v>1</v>
      </c>
    </row>
    <row r="22" spans="1:123" x14ac:dyDescent="0.25">
      <c r="A22">
        <v>57</v>
      </c>
      <c r="B22" t="s">
        <v>31</v>
      </c>
      <c r="C22" t="s">
        <v>37</v>
      </c>
      <c r="D22" t="s">
        <v>120</v>
      </c>
      <c r="BF22">
        <v>5</v>
      </c>
      <c r="BG22" t="s">
        <v>86</v>
      </c>
      <c r="BH22">
        <v>3</v>
      </c>
      <c r="BI22">
        <v>4</v>
      </c>
      <c r="BJ22">
        <v>1</v>
      </c>
      <c r="BK22">
        <v>3</v>
      </c>
      <c r="BL22">
        <v>7</v>
      </c>
      <c r="BM22">
        <v>4</v>
      </c>
      <c r="BN22">
        <v>1</v>
      </c>
      <c r="BO22">
        <v>5</v>
      </c>
      <c r="BP22">
        <v>4</v>
      </c>
      <c r="BQ22">
        <v>12</v>
      </c>
      <c r="BR22" s="3">
        <f t="shared" si="0"/>
        <v>4.4545454545454541</v>
      </c>
      <c r="BS22" s="3">
        <f t="shared" si="1"/>
        <v>3.0451153135353137</v>
      </c>
      <c r="BT22" s="6">
        <f t="shared" si="2"/>
        <v>11</v>
      </c>
      <c r="BU22" s="3">
        <f t="shared" si="3"/>
        <v>0.18181818181818182</v>
      </c>
      <c r="BW22">
        <f t="shared" si="4"/>
        <v>2</v>
      </c>
      <c r="BX22">
        <f t="shared" si="5"/>
        <v>0</v>
      </c>
      <c r="BY22">
        <f t="shared" si="6"/>
        <v>2</v>
      </c>
      <c r="BZ22">
        <f t="shared" si="7"/>
        <v>2</v>
      </c>
      <c r="CA22">
        <f t="shared" si="8"/>
        <v>0</v>
      </c>
      <c r="CB22">
        <f t="shared" si="9"/>
        <v>0</v>
      </c>
      <c r="CC22">
        <f t="shared" si="10"/>
        <v>1</v>
      </c>
      <c r="CD22">
        <f t="shared" si="11"/>
        <v>0</v>
      </c>
      <c r="CE22">
        <f t="shared" si="12"/>
        <v>0</v>
      </c>
      <c r="CF22">
        <f t="shared" si="13"/>
        <v>0</v>
      </c>
      <c r="CG22">
        <f t="shared" si="14"/>
        <v>0</v>
      </c>
      <c r="CH22">
        <f t="shared" si="15"/>
        <v>0</v>
      </c>
      <c r="CI22">
        <f t="shared" si="16"/>
        <v>0</v>
      </c>
      <c r="CJ22">
        <f t="shared" si="17"/>
        <v>0</v>
      </c>
      <c r="CL22" t="str">
        <f t="shared" si="18"/>
        <v/>
      </c>
      <c r="CM22">
        <f t="shared" si="19"/>
        <v>2</v>
      </c>
      <c r="DN22" s="7" t="str">
        <v>Luzich Racing</v>
      </c>
      <c r="DO22" s="6">
        <f t="shared" si="42"/>
        <v>6</v>
      </c>
      <c r="DP22">
        <f t="shared" si="43"/>
        <v>4</v>
      </c>
      <c r="DQ22" s="3">
        <f t="shared" si="44"/>
        <v>0.66666666666666663</v>
      </c>
      <c r="DR22">
        <f t="shared" si="45"/>
        <v>5</v>
      </c>
      <c r="DS22">
        <f t="shared" si="46"/>
        <v>1</v>
      </c>
    </row>
    <row r="23" spans="1:123" x14ac:dyDescent="0.25">
      <c r="A23">
        <v>58</v>
      </c>
      <c r="B23" t="s">
        <v>31</v>
      </c>
      <c r="C23" t="s">
        <v>37</v>
      </c>
      <c r="D23" t="s">
        <v>275</v>
      </c>
      <c r="M23">
        <v>7</v>
      </c>
      <c r="N23">
        <v>4</v>
      </c>
      <c r="O23">
        <v>10</v>
      </c>
      <c r="P23" t="s">
        <v>6</v>
      </c>
      <c r="Q23" t="s">
        <v>6</v>
      </c>
      <c r="BR23" s="3">
        <f t="shared" si="0"/>
        <v>7</v>
      </c>
      <c r="BS23" s="3">
        <f t="shared" si="1"/>
        <v>3</v>
      </c>
      <c r="BT23" s="6">
        <f t="shared" si="2"/>
        <v>3</v>
      </c>
      <c r="BU23" s="3">
        <f t="shared" si="3"/>
        <v>0</v>
      </c>
      <c r="BW23">
        <f t="shared" si="4"/>
        <v>0</v>
      </c>
      <c r="BX23">
        <f t="shared" si="5"/>
        <v>0</v>
      </c>
      <c r="BY23">
        <f t="shared" si="6"/>
        <v>0</v>
      </c>
      <c r="BZ23">
        <f t="shared" si="7"/>
        <v>0</v>
      </c>
      <c r="CA23">
        <f t="shared" si="8"/>
        <v>0</v>
      </c>
      <c r="CB23">
        <f t="shared" si="9"/>
        <v>0</v>
      </c>
      <c r="CC23">
        <f t="shared" si="10"/>
        <v>1</v>
      </c>
      <c r="CD23">
        <f t="shared" si="11"/>
        <v>0</v>
      </c>
      <c r="CE23">
        <f t="shared" si="12"/>
        <v>0</v>
      </c>
      <c r="CF23">
        <f t="shared" si="13"/>
        <v>1</v>
      </c>
      <c r="CG23">
        <f t="shared" si="14"/>
        <v>2</v>
      </c>
      <c r="CH23">
        <f t="shared" si="15"/>
        <v>0</v>
      </c>
      <c r="CI23">
        <f t="shared" si="16"/>
        <v>0</v>
      </c>
      <c r="CJ23">
        <f t="shared" si="17"/>
        <v>0</v>
      </c>
      <c r="CL23" t="str">
        <f t="shared" si="18"/>
        <v/>
      </c>
      <c r="CM23">
        <f t="shared" si="19"/>
        <v>0</v>
      </c>
      <c r="DN23" s="7" t="str">
        <v>Prospeed Competition</v>
      </c>
      <c r="DO23" s="6">
        <f t="shared" si="42"/>
        <v>5</v>
      </c>
      <c r="DP23">
        <f t="shared" si="43"/>
        <v>1</v>
      </c>
      <c r="DQ23" s="3">
        <f t="shared" si="44"/>
        <v>0.2</v>
      </c>
      <c r="DR23">
        <f t="shared" si="45"/>
        <v>1</v>
      </c>
      <c r="DS23">
        <f t="shared" si="46"/>
        <v>1</v>
      </c>
    </row>
    <row r="24" spans="1:123" x14ac:dyDescent="0.25">
      <c r="A24">
        <v>60</v>
      </c>
      <c r="B24" t="s">
        <v>31</v>
      </c>
      <c r="C24" t="s">
        <v>37</v>
      </c>
      <c r="D24" t="s">
        <v>23</v>
      </c>
      <c r="E24">
        <v>5</v>
      </c>
      <c r="F24">
        <v>2</v>
      </c>
      <c r="G24" t="s">
        <v>6</v>
      </c>
      <c r="BR24" s="3">
        <f t="shared" si="0"/>
        <v>3.5</v>
      </c>
      <c r="BS24" s="3">
        <f t="shared" si="1"/>
        <v>2.1213203435596424</v>
      </c>
      <c r="BT24" s="6">
        <f t="shared" si="2"/>
        <v>2</v>
      </c>
      <c r="BU24" s="3">
        <f t="shared" si="3"/>
        <v>0</v>
      </c>
      <c r="BW24">
        <f t="shared" si="4"/>
        <v>0</v>
      </c>
      <c r="BX24">
        <f t="shared" si="5"/>
        <v>1</v>
      </c>
      <c r="BY24">
        <f t="shared" si="6"/>
        <v>0</v>
      </c>
      <c r="BZ24">
        <f t="shared" si="7"/>
        <v>1</v>
      </c>
      <c r="CA24">
        <f t="shared" si="8"/>
        <v>0</v>
      </c>
      <c r="CB24">
        <f t="shared" si="9"/>
        <v>0</v>
      </c>
      <c r="CC24">
        <f t="shared" si="10"/>
        <v>0</v>
      </c>
      <c r="CD24">
        <f t="shared" si="11"/>
        <v>0</v>
      </c>
      <c r="CE24">
        <f t="shared" si="12"/>
        <v>0</v>
      </c>
      <c r="CF24">
        <f t="shared" si="13"/>
        <v>0</v>
      </c>
      <c r="CG24">
        <f t="shared" si="14"/>
        <v>1</v>
      </c>
      <c r="CH24">
        <f t="shared" si="15"/>
        <v>0</v>
      </c>
      <c r="CI24">
        <f t="shared" si="16"/>
        <v>0</v>
      </c>
      <c r="CJ24">
        <f t="shared" si="17"/>
        <v>0</v>
      </c>
      <c r="CL24" t="str">
        <f t="shared" si="18"/>
        <v/>
      </c>
      <c r="CM24">
        <f t="shared" si="19"/>
        <v>0</v>
      </c>
      <c r="DN24" s="7" t="str">
        <v>Proton Competition</v>
      </c>
      <c r="DO24" s="6">
        <f t="shared" si="42"/>
        <v>95</v>
      </c>
      <c r="DP24">
        <f t="shared" si="43"/>
        <v>14</v>
      </c>
      <c r="DQ24" s="3">
        <f t="shared" si="44"/>
        <v>0.14736842105263157</v>
      </c>
      <c r="DR24">
        <f t="shared" si="45"/>
        <v>39</v>
      </c>
      <c r="DS24">
        <f t="shared" si="46"/>
        <v>4</v>
      </c>
    </row>
    <row r="25" spans="1:123" x14ac:dyDescent="0.25">
      <c r="A25">
        <v>60</v>
      </c>
      <c r="B25" t="s">
        <v>31</v>
      </c>
      <c r="C25" t="s">
        <v>37</v>
      </c>
      <c r="D25" t="s">
        <v>215</v>
      </c>
      <c r="R25">
        <v>6</v>
      </c>
      <c r="S25">
        <v>3</v>
      </c>
      <c r="T25">
        <v>1</v>
      </c>
      <c r="U25">
        <v>1</v>
      </c>
      <c r="V25">
        <v>5</v>
      </c>
      <c r="BR25" s="3">
        <f t="shared" si="0"/>
        <v>3.2</v>
      </c>
      <c r="BS25" s="3">
        <f t="shared" si="1"/>
        <v>2.2803508501982757</v>
      </c>
      <c r="BT25" s="6">
        <f t="shared" si="2"/>
        <v>5</v>
      </c>
      <c r="BU25" s="3">
        <f t="shared" si="3"/>
        <v>0.4</v>
      </c>
      <c r="BW25">
        <f t="shared" si="4"/>
        <v>2</v>
      </c>
      <c r="BX25">
        <f t="shared" si="5"/>
        <v>0</v>
      </c>
      <c r="BY25">
        <f t="shared" si="6"/>
        <v>1</v>
      </c>
      <c r="BZ25">
        <f t="shared" si="7"/>
        <v>1</v>
      </c>
      <c r="CA25">
        <f t="shared" si="8"/>
        <v>1</v>
      </c>
      <c r="CB25">
        <f t="shared" si="9"/>
        <v>1</v>
      </c>
      <c r="CC25">
        <f t="shared" si="10"/>
        <v>0</v>
      </c>
      <c r="CD25">
        <f t="shared" si="11"/>
        <v>0</v>
      </c>
      <c r="CE25">
        <f t="shared" si="12"/>
        <v>0</v>
      </c>
      <c r="CF25">
        <f t="shared" si="13"/>
        <v>0</v>
      </c>
      <c r="CG25">
        <f t="shared" si="14"/>
        <v>0</v>
      </c>
      <c r="CH25">
        <f t="shared" si="15"/>
        <v>0</v>
      </c>
      <c r="CI25">
        <f t="shared" si="16"/>
        <v>0</v>
      </c>
      <c r="CJ25">
        <f t="shared" si="17"/>
        <v>0</v>
      </c>
      <c r="CL25" t="str">
        <f t="shared" si="18"/>
        <v/>
      </c>
      <c r="CM25">
        <f t="shared" si="19"/>
        <v>2</v>
      </c>
      <c r="DN25" s="7" t="str">
        <v>RAM Racing</v>
      </c>
      <c r="DO25" s="6">
        <f t="shared" si="42"/>
        <v>10</v>
      </c>
      <c r="DP25">
        <f t="shared" si="43"/>
        <v>3</v>
      </c>
      <c r="DQ25" s="3">
        <f t="shared" si="44"/>
        <v>0.3</v>
      </c>
      <c r="DR25">
        <f t="shared" si="45"/>
        <v>8</v>
      </c>
      <c r="DS25">
        <f t="shared" si="46"/>
        <v>2</v>
      </c>
    </row>
    <row r="26" spans="1:123" x14ac:dyDescent="0.25">
      <c r="A26">
        <v>60</v>
      </c>
      <c r="B26" t="s">
        <v>31</v>
      </c>
      <c r="C26" t="s">
        <v>37</v>
      </c>
      <c r="D26" t="s">
        <v>215</v>
      </c>
      <c r="W26">
        <v>3</v>
      </c>
      <c r="BR26" s="3">
        <f t="shared" si="0"/>
        <v>3</v>
      </c>
      <c r="BS26" s="3"/>
      <c r="BT26" s="6">
        <f t="shared" si="2"/>
        <v>1</v>
      </c>
      <c r="BU26" s="3">
        <f t="shared" si="3"/>
        <v>0</v>
      </c>
      <c r="BW26">
        <f t="shared" si="4"/>
        <v>0</v>
      </c>
      <c r="BX26">
        <f t="shared" si="5"/>
        <v>0</v>
      </c>
      <c r="BY26">
        <f t="shared" si="6"/>
        <v>1</v>
      </c>
      <c r="BZ26">
        <f t="shared" si="7"/>
        <v>0</v>
      </c>
      <c r="CA26">
        <f t="shared" si="8"/>
        <v>0</v>
      </c>
      <c r="CB26">
        <f t="shared" si="9"/>
        <v>0</v>
      </c>
      <c r="CC26">
        <f t="shared" si="10"/>
        <v>0</v>
      </c>
      <c r="CD26">
        <f t="shared" si="11"/>
        <v>0</v>
      </c>
      <c r="CE26">
        <f t="shared" si="12"/>
        <v>0</v>
      </c>
      <c r="CF26">
        <f t="shared" si="13"/>
        <v>0</v>
      </c>
      <c r="CG26">
        <f t="shared" si="14"/>
        <v>0</v>
      </c>
      <c r="CH26">
        <f t="shared" si="15"/>
        <v>0</v>
      </c>
      <c r="CI26">
        <f t="shared" si="16"/>
        <v>0</v>
      </c>
      <c r="CJ26">
        <f t="shared" si="17"/>
        <v>0</v>
      </c>
      <c r="CL26" t="str">
        <f t="shared" si="18"/>
        <v/>
      </c>
      <c r="CM26">
        <f t="shared" si="19"/>
        <v>0</v>
      </c>
      <c r="DN26" s="7" t="str">
        <v>Red River Sport</v>
      </c>
      <c r="DO26" s="6">
        <f t="shared" si="42"/>
        <v>0</v>
      </c>
      <c r="DP26">
        <f t="shared" si="43"/>
        <v>0</v>
      </c>
      <c r="DQ26" s="3" t="e">
        <f t="shared" si="44"/>
        <v>#DIV/0!</v>
      </c>
      <c r="DR26">
        <f t="shared" si="45"/>
        <v>0</v>
      </c>
      <c r="DS26">
        <f t="shared" si="46"/>
        <v>1</v>
      </c>
    </row>
    <row r="27" spans="1:123" x14ac:dyDescent="0.25">
      <c r="A27">
        <v>60</v>
      </c>
      <c r="B27" t="s">
        <v>31</v>
      </c>
      <c r="C27" t="s">
        <v>37</v>
      </c>
      <c r="D27" t="s">
        <v>102</v>
      </c>
      <c r="AO27">
        <v>9</v>
      </c>
      <c r="AP27" t="s">
        <v>6</v>
      </c>
      <c r="AQ27">
        <v>8</v>
      </c>
      <c r="AR27">
        <v>3</v>
      </c>
      <c r="AS27">
        <v>4</v>
      </c>
      <c r="AT27">
        <v>2</v>
      </c>
      <c r="AU27">
        <v>6</v>
      </c>
      <c r="AV27" t="s">
        <v>6</v>
      </c>
      <c r="AW27">
        <v>5</v>
      </c>
      <c r="AX27" t="s">
        <v>6</v>
      </c>
      <c r="AY27">
        <v>3</v>
      </c>
      <c r="AZ27">
        <v>5</v>
      </c>
      <c r="BA27">
        <v>7</v>
      </c>
      <c r="BB27">
        <v>5</v>
      </c>
      <c r="BC27">
        <v>5</v>
      </c>
      <c r="BD27">
        <v>5</v>
      </c>
      <c r="BE27">
        <v>8</v>
      </c>
      <c r="BF27">
        <v>7</v>
      </c>
      <c r="BG27">
        <v>5</v>
      </c>
      <c r="BH27">
        <v>1</v>
      </c>
      <c r="BI27">
        <v>6</v>
      </c>
      <c r="BJ27">
        <v>9</v>
      </c>
      <c r="BK27">
        <v>4</v>
      </c>
      <c r="BR27" s="3">
        <f t="shared" si="0"/>
        <v>5.35</v>
      </c>
      <c r="BS27" s="3">
        <f t="shared" si="1"/>
        <v>2.2070461326349626</v>
      </c>
      <c r="BT27" s="6">
        <f t="shared" si="2"/>
        <v>20</v>
      </c>
      <c r="BU27" s="3">
        <f t="shared" si="3"/>
        <v>0.05</v>
      </c>
      <c r="BW27">
        <f t="shared" si="4"/>
        <v>1</v>
      </c>
      <c r="BX27">
        <f t="shared" si="5"/>
        <v>1</v>
      </c>
      <c r="BY27">
        <f t="shared" si="6"/>
        <v>2</v>
      </c>
      <c r="BZ27">
        <f t="shared" si="7"/>
        <v>6</v>
      </c>
      <c r="CA27">
        <f t="shared" si="8"/>
        <v>2</v>
      </c>
      <c r="CB27">
        <f t="shared" si="9"/>
        <v>2</v>
      </c>
      <c r="CC27">
        <f t="shared" si="10"/>
        <v>2</v>
      </c>
      <c r="CD27">
        <f t="shared" si="11"/>
        <v>2</v>
      </c>
      <c r="CE27">
        <f t="shared" si="12"/>
        <v>2</v>
      </c>
      <c r="CF27">
        <f t="shared" si="13"/>
        <v>0</v>
      </c>
      <c r="CG27">
        <f t="shared" si="14"/>
        <v>3</v>
      </c>
      <c r="CH27">
        <f t="shared" si="15"/>
        <v>0</v>
      </c>
      <c r="CI27">
        <f t="shared" si="16"/>
        <v>0</v>
      </c>
      <c r="CJ27">
        <f t="shared" si="17"/>
        <v>0</v>
      </c>
      <c r="CL27" t="str">
        <f t="shared" si="18"/>
        <v/>
      </c>
      <c r="CM27">
        <f t="shared" si="19"/>
        <v>1</v>
      </c>
      <c r="DN27" s="7" t="str">
        <v>Rinaldi Racing</v>
      </c>
      <c r="DO27" s="6">
        <f t="shared" si="42"/>
        <v>8</v>
      </c>
      <c r="DP27">
        <f t="shared" si="43"/>
        <v>1</v>
      </c>
      <c r="DQ27" s="3">
        <f t="shared" si="44"/>
        <v>0.125</v>
      </c>
      <c r="DR27">
        <f t="shared" si="45"/>
        <v>1</v>
      </c>
      <c r="DS27">
        <f t="shared" si="46"/>
        <v>2</v>
      </c>
    </row>
    <row r="28" spans="1:123" x14ac:dyDescent="0.25">
      <c r="A28">
        <v>60</v>
      </c>
      <c r="B28" t="s">
        <v>33</v>
      </c>
      <c r="C28" t="s">
        <v>37</v>
      </c>
      <c r="D28" t="s">
        <v>102</v>
      </c>
      <c r="BL28">
        <v>4</v>
      </c>
      <c r="BM28">
        <v>2</v>
      </c>
      <c r="BN28">
        <v>7</v>
      </c>
      <c r="BO28">
        <v>1</v>
      </c>
      <c r="BP28">
        <v>3</v>
      </c>
      <c r="BQ28">
        <v>8</v>
      </c>
      <c r="BR28" s="3">
        <f t="shared" si="0"/>
        <v>4.166666666666667</v>
      </c>
      <c r="BS28" s="3">
        <f t="shared" si="1"/>
        <v>2.7868739954771304</v>
      </c>
      <c r="BT28" s="6">
        <f t="shared" si="2"/>
        <v>6</v>
      </c>
      <c r="BU28" s="3">
        <f t="shared" si="3"/>
        <v>0.16666666666666666</v>
      </c>
      <c r="BW28">
        <f t="shared" si="4"/>
        <v>1</v>
      </c>
      <c r="BX28">
        <f t="shared" si="5"/>
        <v>1</v>
      </c>
      <c r="BY28">
        <f t="shared" si="6"/>
        <v>1</v>
      </c>
      <c r="BZ28">
        <f t="shared" si="7"/>
        <v>0</v>
      </c>
      <c r="CA28">
        <f t="shared" si="8"/>
        <v>0</v>
      </c>
      <c r="CB28">
        <f t="shared" si="9"/>
        <v>0</v>
      </c>
      <c r="CC28">
        <f t="shared" si="10"/>
        <v>1</v>
      </c>
      <c r="CD28">
        <f t="shared" si="11"/>
        <v>1</v>
      </c>
      <c r="CE28">
        <f t="shared" si="12"/>
        <v>0</v>
      </c>
      <c r="CF28">
        <f t="shared" si="13"/>
        <v>0</v>
      </c>
      <c r="CG28">
        <f t="shared" si="14"/>
        <v>0</v>
      </c>
      <c r="CH28">
        <f t="shared" si="15"/>
        <v>0</v>
      </c>
      <c r="CI28">
        <f t="shared" si="16"/>
        <v>0</v>
      </c>
      <c r="CJ28">
        <f t="shared" si="17"/>
        <v>0</v>
      </c>
      <c r="CL28" t="str">
        <f t="shared" si="18"/>
        <v/>
      </c>
      <c r="CM28">
        <f t="shared" si="19"/>
        <v>1</v>
      </c>
      <c r="DN28" s="7" t="str">
        <v>SMP Racing</v>
      </c>
      <c r="DO28" s="6">
        <f t="shared" si="42"/>
        <v>5</v>
      </c>
      <c r="DP28">
        <f t="shared" si="43"/>
        <v>2</v>
      </c>
      <c r="DQ28" s="3">
        <f t="shared" si="44"/>
        <v>0.4</v>
      </c>
      <c r="DR28">
        <f t="shared" si="45"/>
        <v>3</v>
      </c>
      <c r="DS28">
        <f t="shared" si="46"/>
        <v>1</v>
      </c>
    </row>
    <row r="29" spans="1:123" x14ac:dyDescent="0.25">
      <c r="A29">
        <v>61</v>
      </c>
      <c r="B29" t="s">
        <v>31</v>
      </c>
      <c r="C29" t="s">
        <v>36</v>
      </c>
      <c r="D29" t="s">
        <v>120</v>
      </c>
      <c r="E29">
        <v>3</v>
      </c>
      <c r="BR29" s="3">
        <f t="shared" si="0"/>
        <v>3</v>
      </c>
      <c r="BS29" s="3"/>
      <c r="BT29" s="6">
        <f t="shared" si="2"/>
        <v>1</v>
      </c>
      <c r="BU29" s="3">
        <f t="shared" si="3"/>
        <v>0</v>
      </c>
      <c r="BW29">
        <f t="shared" si="4"/>
        <v>0</v>
      </c>
      <c r="BX29">
        <f t="shared" si="5"/>
        <v>0</v>
      </c>
      <c r="BY29">
        <f t="shared" si="6"/>
        <v>1</v>
      </c>
      <c r="BZ29">
        <f t="shared" si="7"/>
        <v>0</v>
      </c>
      <c r="CA29">
        <f t="shared" si="8"/>
        <v>0</v>
      </c>
      <c r="CB29">
        <f t="shared" si="9"/>
        <v>0</v>
      </c>
      <c r="CC29">
        <f t="shared" si="10"/>
        <v>0</v>
      </c>
      <c r="CD29">
        <f t="shared" si="11"/>
        <v>0</v>
      </c>
      <c r="CE29">
        <f t="shared" si="12"/>
        <v>0</v>
      </c>
      <c r="CF29">
        <f t="shared" si="13"/>
        <v>0</v>
      </c>
      <c r="CG29">
        <f t="shared" si="14"/>
        <v>0</v>
      </c>
      <c r="CH29">
        <f t="shared" si="15"/>
        <v>0</v>
      </c>
      <c r="CI29">
        <f t="shared" si="16"/>
        <v>0</v>
      </c>
      <c r="CJ29">
        <f t="shared" si="17"/>
        <v>0</v>
      </c>
      <c r="CL29">
        <f t="shared" si="18"/>
        <v>0</v>
      </c>
      <c r="CM29" t="str">
        <f t="shared" si="19"/>
        <v/>
      </c>
      <c r="DN29" s="7" t="str">
        <v>Spirit of Race</v>
      </c>
      <c r="DO29" s="6">
        <f t="shared" si="42"/>
        <v>35</v>
      </c>
      <c r="DP29">
        <f t="shared" si="43"/>
        <v>5</v>
      </c>
      <c r="DQ29" s="3">
        <f t="shared" si="44"/>
        <v>0.14285714285714285</v>
      </c>
      <c r="DR29">
        <f t="shared" si="45"/>
        <v>16</v>
      </c>
      <c r="DS29">
        <f t="shared" si="46"/>
        <v>2</v>
      </c>
    </row>
    <row r="30" spans="1:123" x14ac:dyDescent="0.25">
      <c r="A30">
        <v>61</v>
      </c>
      <c r="B30" t="s">
        <v>31</v>
      </c>
      <c r="C30" t="s">
        <v>37</v>
      </c>
      <c r="D30" t="s">
        <v>23</v>
      </c>
      <c r="BE30">
        <v>9</v>
      </c>
      <c r="BR30" s="3">
        <f t="shared" si="0"/>
        <v>9</v>
      </c>
      <c r="BS30" s="3"/>
      <c r="BT30" s="6">
        <f t="shared" si="2"/>
        <v>1</v>
      </c>
      <c r="BU30" s="3">
        <f t="shared" si="3"/>
        <v>0</v>
      </c>
      <c r="BW30">
        <f t="shared" si="4"/>
        <v>0</v>
      </c>
      <c r="BX30">
        <f t="shared" si="5"/>
        <v>0</v>
      </c>
      <c r="BY30">
        <f t="shared" si="6"/>
        <v>0</v>
      </c>
      <c r="BZ30">
        <f t="shared" si="7"/>
        <v>0</v>
      </c>
      <c r="CA30">
        <f t="shared" si="8"/>
        <v>0</v>
      </c>
      <c r="CB30">
        <f t="shared" si="9"/>
        <v>0</v>
      </c>
      <c r="CC30">
        <f t="shared" si="10"/>
        <v>0</v>
      </c>
      <c r="CD30">
        <f t="shared" si="11"/>
        <v>0</v>
      </c>
      <c r="CE30">
        <f t="shared" si="12"/>
        <v>1</v>
      </c>
      <c r="CF30">
        <f t="shared" si="13"/>
        <v>0</v>
      </c>
      <c r="CG30">
        <f t="shared" si="14"/>
        <v>0</v>
      </c>
      <c r="CH30">
        <f t="shared" si="15"/>
        <v>0</v>
      </c>
      <c r="CI30">
        <f t="shared" si="16"/>
        <v>0</v>
      </c>
      <c r="CJ30">
        <f t="shared" si="17"/>
        <v>0</v>
      </c>
      <c r="CL30" t="str">
        <f t="shared" si="18"/>
        <v/>
      </c>
      <c r="CM30">
        <f t="shared" si="19"/>
        <v>0</v>
      </c>
      <c r="DN30" s="7" t="str">
        <v>Team Project 1</v>
      </c>
      <c r="DO30" s="6">
        <f t="shared" si="42"/>
        <v>3</v>
      </c>
      <c r="DP30">
        <f t="shared" si="43"/>
        <v>0</v>
      </c>
      <c r="DQ30" s="3">
        <f t="shared" si="44"/>
        <v>0</v>
      </c>
      <c r="DR30">
        <f t="shared" si="45"/>
        <v>0</v>
      </c>
      <c r="DS30">
        <f t="shared" si="46"/>
        <v>1</v>
      </c>
    </row>
    <row r="31" spans="1:123" x14ac:dyDescent="0.25">
      <c r="A31">
        <v>62</v>
      </c>
      <c r="B31" t="s">
        <v>31</v>
      </c>
      <c r="C31" t="s">
        <v>37</v>
      </c>
      <c r="D31" t="s">
        <v>96</v>
      </c>
      <c r="AV31" t="s">
        <v>12</v>
      </c>
      <c r="BR31" s="3"/>
      <c r="BS31" s="3"/>
      <c r="BT31" s="6">
        <f t="shared" si="2"/>
        <v>0</v>
      </c>
      <c r="BU31" s="3" t="e">
        <f t="shared" si="3"/>
        <v>#DIV/0!</v>
      </c>
      <c r="BW31">
        <f t="shared" si="4"/>
        <v>0</v>
      </c>
      <c r="BX31">
        <f t="shared" si="5"/>
        <v>0</v>
      </c>
      <c r="BY31">
        <f t="shared" si="6"/>
        <v>0</v>
      </c>
      <c r="BZ31">
        <f t="shared" si="7"/>
        <v>0</v>
      </c>
      <c r="CA31">
        <f t="shared" si="8"/>
        <v>0</v>
      </c>
      <c r="CB31">
        <f t="shared" si="9"/>
        <v>0</v>
      </c>
      <c r="CC31">
        <f t="shared" si="10"/>
        <v>0</v>
      </c>
      <c r="CD31">
        <f t="shared" si="11"/>
        <v>0</v>
      </c>
      <c r="CE31">
        <f t="shared" si="12"/>
        <v>0</v>
      </c>
      <c r="CF31">
        <f t="shared" si="13"/>
        <v>0</v>
      </c>
      <c r="CG31">
        <f t="shared" si="14"/>
        <v>0</v>
      </c>
      <c r="CH31">
        <f t="shared" si="15"/>
        <v>0</v>
      </c>
      <c r="CI31">
        <f t="shared" si="16"/>
        <v>0</v>
      </c>
      <c r="CJ31">
        <f t="shared" si="17"/>
        <v>1</v>
      </c>
      <c r="CL31" t="str">
        <f t="shared" si="18"/>
        <v/>
      </c>
      <c r="CM31">
        <f t="shared" si="19"/>
        <v>0</v>
      </c>
      <c r="DN31" s="7" t="str">
        <v>Team Sofrev-ASP</v>
      </c>
      <c r="DO31" s="6">
        <f t="shared" si="42"/>
        <v>3</v>
      </c>
      <c r="DP31">
        <f t="shared" si="43"/>
        <v>0</v>
      </c>
      <c r="DQ31" s="3">
        <f t="shared" si="44"/>
        <v>0</v>
      </c>
      <c r="DR31">
        <f t="shared" si="45"/>
        <v>0</v>
      </c>
      <c r="DS31">
        <f t="shared" si="46"/>
        <v>1</v>
      </c>
    </row>
    <row r="32" spans="1:123" x14ac:dyDescent="0.25">
      <c r="A32">
        <v>65</v>
      </c>
      <c r="B32" t="s">
        <v>31</v>
      </c>
      <c r="C32" t="s">
        <v>37</v>
      </c>
      <c r="D32" t="s">
        <v>23</v>
      </c>
      <c r="N32">
        <v>11</v>
      </c>
      <c r="BR32" s="3">
        <f t="shared" si="0"/>
        <v>11</v>
      </c>
      <c r="BS32" s="3"/>
      <c r="BT32" s="6">
        <f t="shared" si="2"/>
        <v>1</v>
      </c>
      <c r="BU32" s="3">
        <f t="shared" si="3"/>
        <v>0</v>
      </c>
      <c r="BW32">
        <f t="shared" si="4"/>
        <v>0</v>
      </c>
      <c r="BX32">
        <f t="shared" si="5"/>
        <v>0</v>
      </c>
      <c r="BY32">
        <f t="shared" si="6"/>
        <v>0</v>
      </c>
      <c r="BZ32">
        <f t="shared" si="7"/>
        <v>0</v>
      </c>
      <c r="CA32">
        <f t="shared" si="8"/>
        <v>0</v>
      </c>
      <c r="CB32">
        <f t="shared" si="9"/>
        <v>0</v>
      </c>
      <c r="CC32">
        <f t="shared" si="10"/>
        <v>0</v>
      </c>
      <c r="CD32">
        <f t="shared" si="11"/>
        <v>0</v>
      </c>
      <c r="CE32">
        <f t="shared" si="12"/>
        <v>0</v>
      </c>
      <c r="CF32">
        <f t="shared" si="13"/>
        <v>0</v>
      </c>
      <c r="CG32">
        <f t="shared" si="14"/>
        <v>0</v>
      </c>
      <c r="CH32">
        <f t="shared" si="15"/>
        <v>0</v>
      </c>
      <c r="CI32">
        <f t="shared" si="16"/>
        <v>0</v>
      </c>
      <c r="CJ32">
        <f t="shared" si="17"/>
        <v>0</v>
      </c>
      <c r="CL32" t="str">
        <f t="shared" si="18"/>
        <v/>
      </c>
      <c r="CM32">
        <f t="shared" si="19"/>
        <v>0</v>
      </c>
      <c r="DN32" s="7" t="str">
        <v>TF Sport</v>
      </c>
      <c r="DO32" s="6">
        <f t="shared" si="42"/>
        <v>33</v>
      </c>
      <c r="DP32">
        <f t="shared" si="43"/>
        <v>2</v>
      </c>
      <c r="DQ32" s="3">
        <f t="shared" si="44"/>
        <v>6.0606060606060608E-2</v>
      </c>
      <c r="DR32">
        <f t="shared" si="45"/>
        <v>9</v>
      </c>
      <c r="DS32">
        <f t="shared" si="46"/>
        <v>4</v>
      </c>
    </row>
    <row r="33" spans="1:121" x14ac:dyDescent="0.25">
      <c r="A33">
        <v>66</v>
      </c>
      <c r="B33" t="s">
        <v>31</v>
      </c>
      <c r="C33" t="s">
        <v>36</v>
      </c>
      <c r="D33" t="s">
        <v>197</v>
      </c>
      <c r="E33">
        <v>1</v>
      </c>
      <c r="F33">
        <v>1</v>
      </c>
      <c r="BR33" s="3">
        <f t="shared" si="0"/>
        <v>1</v>
      </c>
      <c r="BS33" s="3">
        <f t="shared" si="1"/>
        <v>0</v>
      </c>
      <c r="BT33" s="6">
        <f t="shared" si="2"/>
        <v>2</v>
      </c>
      <c r="BU33" s="3">
        <f t="shared" si="3"/>
        <v>1</v>
      </c>
      <c r="BW33">
        <f t="shared" si="4"/>
        <v>2</v>
      </c>
      <c r="BX33">
        <f t="shared" si="5"/>
        <v>0</v>
      </c>
      <c r="BY33">
        <f t="shared" si="6"/>
        <v>0</v>
      </c>
      <c r="BZ33">
        <f t="shared" si="7"/>
        <v>0</v>
      </c>
      <c r="CA33">
        <f t="shared" si="8"/>
        <v>0</v>
      </c>
      <c r="CB33">
        <f t="shared" si="9"/>
        <v>0</v>
      </c>
      <c r="CC33">
        <f t="shared" si="10"/>
        <v>0</v>
      </c>
      <c r="CD33">
        <f t="shared" si="11"/>
        <v>0</v>
      </c>
      <c r="CE33">
        <f t="shared" si="12"/>
        <v>0</v>
      </c>
      <c r="CF33">
        <f t="shared" si="13"/>
        <v>0</v>
      </c>
      <c r="CG33">
        <f t="shared" si="14"/>
        <v>0</v>
      </c>
      <c r="CH33">
        <f t="shared" si="15"/>
        <v>0</v>
      </c>
      <c r="CI33">
        <f t="shared" si="16"/>
        <v>0</v>
      </c>
      <c r="CJ33">
        <f t="shared" si="17"/>
        <v>0</v>
      </c>
      <c r="CL33">
        <f t="shared" si="18"/>
        <v>2</v>
      </c>
      <c r="CM33" t="str">
        <f t="shared" si="19"/>
        <v/>
      </c>
      <c r="DO33" s="6"/>
      <c r="DQ33" s="3"/>
    </row>
    <row r="34" spans="1:121" x14ac:dyDescent="0.25">
      <c r="A34">
        <v>66</v>
      </c>
      <c r="B34" t="s">
        <v>31</v>
      </c>
      <c r="C34" t="s">
        <v>37</v>
      </c>
      <c r="D34" t="s">
        <v>197</v>
      </c>
      <c r="H34">
        <v>4</v>
      </c>
      <c r="I34">
        <v>4</v>
      </c>
      <c r="J34">
        <v>2</v>
      </c>
      <c r="K34" t="s">
        <v>6</v>
      </c>
      <c r="L34">
        <v>2</v>
      </c>
      <c r="M34">
        <v>5</v>
      </c>
      <c r="N34">
        <v>3</v>
      </c>
      <c r="O34">
        <v>3</v>
      </c>
      <c r="P34">
        <v>3</v>
      </c>
      <c r="Q34">
        <v>3</v>
      </c>
      <c r="R34">
        <v>2</v>
      </c>
      <c r="S34">
        <v>6</v>
      </c>
      <c r="T34">
        <v>6</v>
      </c>
      <c r="U34">
        <v>3</v>
      </c>
      <c r="V34" t="s">
        <v>6</v>
      </c>
      <c r="W34">
        <v>2</v>
      </c>
      <c r="X34">
        <v>3</v>
      </c>
      <c r="Y34">
        <v>3</v>
      </c>
      <c r="Z34">
        <v>4</v>
      </c>
      <c r="AA34" t="s">
        <v>6</v>
      </c>
      <c r="AB34">
        <v>2</v>
      </c>
      <c r="AC34">
        <v>5</v>
      </c>
      <c r="AD34">
        <v>1</v>
      </c>
      <c r="AE34">
        <v>2</v>
      </c>
      <c r="AF34">
        <v>3</v>
      </c>
      <c r="AG34">
        <v>2</v>
      </c>
      <c r="AH34">
        <v>2</v>
      </c>
      <c r="AI34">
        <v>1</v>
      </c>
      <c r="AJ34">
        <v>4</v>
      </c>
      <c r="AK34" t="s">
        <v>6</v>
      </c>
      <c r="AL34">
        <v>1</v>
      </c>
      <c r="AM34">
        <v>4</v>
      </c>
      <c r="AN34">
        <v>2</v>
      </c>
      <c r="AO34">
        <v>4</v>
      </c>
      <c r="AP34">
        <v>2</v>
      </c>
      <c r="AQ34">
        <v>2</v>
      </c>
      <c r="AR34">
        <v>6</v>
      </c>
      <c r="AS34">
        <v>6</v>
      </c>
      <c r="AT34">
        <v>5</v>
      </c>
      <c r="AU34">
        <v>4</v>
      </c>
      <c r="AV34">
        <v>9</v>
      </c>
      <c r="AW34">
        <v>7</v>
      </c>
      <c r="AX34">
        <v>6</v>
      </c>
      <c r="AY34">
        <v>7</v>
      </c>
      <c r="AZ34">
        <v>7</v>
      </c>
      <c r="BA34">
        <v>5</v>
      </c>
      <c r="BB34">
        <v>6</v>
      </c>
      <c r="BC34">
        <v>4</v>
      </c>
      <c r="BD34">
        <v>6</v>
      </c>
      <c r="BE34">
        <v>6</v>
      </c>
      <c r="BF34">
        <v>10</v>
      </c>
      <c r="BG34">
        <v>4</v>
      </c>
      <c r="BH34">
        <v>7</v>
      </c>
      <c r="BI34">
        <v>3</v>
      </c>
      <c r="BJ34">
        <v>6</v>
      </c>
      <c r="BK34">
        <v>7</v>
      </c>
      <c r="BL34">
        <v>3</v>
      </c>
      <c r="BM34">
        <v>6</v>
      </c>
      <c r="BN34">
        <v>5</v>
      </c>
      <c r="BO34" t="s">
        <v>6</v>
      </c>
      <c r="BP34">
        <v>11</v>
      </c>
      <c r="BQ34">
        <v>4</v>
      </c>
      <c r="BR34" s="3">
        <f t="shared" si="0"/>
        <v>4.2982456140350873</v>
      </c>
      <c r="BS34" s="3">
        <f t="shared" si="1"/>
        <v>2.2197563595447476</v>
      </c>
      <c r="BT34" s="6">
        <f t="shared" si="2"/>
        <v>57</v>
      </c>
      <c r="BU34" s="3">
        <f t="shared" si="3"/>
        <v>5.2631578947368418E-2</v>
      </c>
      <c r="BW34">
        <f t="shared" si="4"/>
        <v>3</v>
      </c>
      <c r="BX34">
        <f t="shared" si="5"/>
        <v>11</v>
      </c>
      <c r="BY34">
        <f t="shared" si="6"/>
        <v>10</v>
      </c>
      <c r="BZ34">
        <f t="shared" si="7"/>
        <v>5</v>
      </c>
      <c r="CA34">
        <f t="shared" si="8"/>
        <v>10</v>
      </c>
      <c r="CB34">
        <f t="shared" si="9"/>
        <v>10</v>
      </c>
      <c r="CC34">
        <f t="shared" si="10"/>
        <v>5</v>
      </c>
      <c r="CD34">
        <f t="shared" si="11"/>
        <v>0</v>
      </c>
      <c r="CE34">
        <f t="shared" si="12"/>
        <v>1</v>
      </c>
      <c r="CF34">
        <f t="shared" si="13"/>
        <v>1</v>
      </c>
      <c r="CG34">
        <f t="shared" si="14"/>
        <v>5</v>
      </c>
      <c r="CH34">
        <f t="shared" si="15"/>
        <v>0</v>
      </c>
      <c r="CI34">
        <f t="shared" si="16"/>
        <v>0</v>
      </c>
      <c r="CJ34">
        <f t="shared" si="17"/>
        <v>0</v>
      </c>
      <c r="CL34" t="str">
        <f t="shared" si="18"/>
        <v/>
      </c>
      <c r="CM34">
        <f t="shared" si="19"/>
        <v>3</v>
      </c>
      <c r="DO34" s="6"/>
      <c r="DQ34" s="3"/>
    </row>
    <row r="35" spans="1:121" x14ac:dyDescent="0.25">
      <c r="A35">
        <v>67</v>
      </c>
      <c r="B35" t="s">
        <v>33</v>
      </c>
      <c r="C35" t="s">
        <v>37</v>
      </c>
      <c r="D35" t="s">
        <v>45</v>
      </c>
      <c r="E35">
        <v>2</v>
      </c>
      <c r="F35">
        <v>1</v>
      </c>
      <c r="G35">
        <v>1</v>
      </c>
      <c r="H35">
        <v>6</v>
      </c>
      <c r="I35">
        <v>6</v>
      </c>
      <c r="J35">
        <v>7</v>
      </c>
      <c r="K35">
        <v>5</v>
      </c>
      <c r="L35">
        <v>7</v>
      </c>
      <c r="M35">
        <v>11</v>
      </c>
      <c r="N35">
        <v>11</v>
      </c>
      <c r="O35">
        <v>11</v>
      </c>
      <c r="P35">
        <v>11</v>
      </c>
      <c r="Q35">
        <v>10</v>
      </c>
      <c r="BR35" s="3">
        <f t="shared" si="0"/>
        <v>6.8461538461538458</v>
      </c>
      <c r="BS35" s="3">
        <f t="shared" si="1"/>
        <v>3.826359319382544</v>
      </c>
      <c r="BT35" s="6">
        <f t="shared" si="2"/>
        <v>13</v>
      </c>
      <c r="BU35" s="3">
        <f t="shared" si="3"/>
        <v>0.15384615384615385</v>
      </c>
      <c r="BW35">
        <f t="shared" si="4"/>
        <v>2</v>
      </c>
      <c r="BX35">
        <f t="shared" si="5"/>
        <v>1</v>
      </c>
      <c r="BY35">
        <f t="shared" si="6"/>
        <v>0</v>
      </c>
      <c r="BZ35">
        <f t="shared" si="7"/>
        <v>1</v>
      </c>
      <c r="CA35">
        <f t="shared" si="8"/>
        <v>2</v>
      </c>
      <c r="CB35">
        <f t="shared" si="9"/>
        <v>2</v>
      </c>
      <c r="CC35">
        <f t="shared" si="10"/>
        <v>2</v>
      </c>
      <c r="CD35">
        <f t="shared" si="11"/>
        <v>0</v>
      </c>
      <c r="CE35">
        <f t="shared" si="12"/>
        <v>0</v>
      </c>
      <c r="CF35">
        <f t="shared" si="13"/>
        <v>1</v>
      </c>
      <c r="CG35">
        <f t="shared" si="14"/>
        <v>0</v>
      </c>
      <c r="CH35">
        <f t="shared" si="15"/>
        <v>0</v>
      </c>
      <c r="CI35">
        <f t="shared" si="16"/>
        <v>0</v>
      </c>
      <c r="CJ35">
        <f t="shared" si="17"/>
        <v>0</v>
      </c>
      <c r="CL35" t="str">
        <f t="shared" si="18"/>
        <v/>
      </c>
      <c r="CM35">
        <f t="shared" si="19"/>
        <v>2</v>
      </c>
    </row>
    <row r="36" spans="1:121" x14ac:dyDescent="0.25">
      <c r="A36">
        <v>69</v>
      </c>
      <c r="B36" t="s">
        <v>32</v>
      </c>
      <c r="C36" t="s">
        <v>37</v>
      </c>
      <c r="D36" t="s">
        <v>75</v>
      </c>
      <c r="E36">
        <v>4</v>
      </c>
      <c r="BR36" s="3">
        <f t="shared" si="0"/>
        <v>4</v>
      </c>
      <c r="BS36" s="3"/>
      <c r="BT36" s="6">
        <f t="shared" si="2"/>
        <v>1</v>
      </c>
      <c r="BU36" s="3">
        <f t="shared" si="3"/>
        <v>0</v>
      </c>
      <c r="BW36">
        <f t="shared" si="4"/>
        <v>0</v>
      </c>
      <c r="BX36">
        <f t="shared" si="5"/>
        <v>0</v>
      </c>
      <c r="BY36">
        <f t="shared" si="6"/>
        <v>0</v>
      </c>
      <c r="BZ36">
        <f t="shared" si="7"/>
        <v>0</v>
      </c>
      <c r="CA36">
        <f t="shared" si="8"/>
        <v>0</v>
      </c>
      <c r="CB36">
        <f t="shared" si="9"/>
        <v>0</v>
      </c>
      <c r="CC36">
        <f t="shared" si="10"/>
        <v>0</v>
      </c>
      <c r="CD36">
        <f t="shared" si="11"/>
        <v>0</v>
      </c>
      <c r="CE36">
        <f t="shared" si="12"/>
        <v>0</v>
      </c>
      <c r="CF36">
        <f t="shared" si="13"/>
        <v>0</v>
      </c>
      <c r="CG36">
        <f t="shared" si="14"/>
        <v>0</v>
      </c>
      <c r="CH36">
        <f t="shared" si="15"/>
        <v>0</v>
      </c>
      <c r="CI36">
        <f t="shared" si="16"/>
        <v>0</v>
      </c>
      <c r="CJ36">
        <f t="shared" si="17"/>
        <v>0</v>
      </c>
      <c r="CL36" t="str">
        <f t="shared" si="18"/>
        <v/>
      </c>
      <c r="CM36">
        <f t="shared" si="19"/>
        <v>0</v>
      </c>
    </row>
    <row r="37" spans="1:121" x14ac:dyDescent="0.25">
      <c r="A37">
        <v>69</v>
      </c>
      <c r="B37" t="s">
        <v>32</v>
      </c>
      <c r="C37" t="s">
        <v>37</v>
      </c>
      <c r="D37" t="s">
        <v>93</v>
      </c>
      <c r="BF37" t="s">
        <v>6</v>
      </c>
      <c r="BG37">
        <v>1</v>
      </c>
      <c r="BH37">
        <v>10</v>
      </c>
      <c r="BI37">
        <v>10</v>
      </c>
      <c r="BJ37">
        <v>4</v>
      </c>
      <c r="BK37">
        <v>2</v>
      </c>
      <c r="BR37" s="3">
        <f t="shared" si="0"/>
        <v>5.4</v>
      </c>
      <c r="BS37" s="3">
        <f t="shared" si="1"/>
        <v>4.3358966777357599</v>
      </c>
      <c r="BT37" s="6">
        <f t="shared" si="2"/>
        <v>5</v>
      </c>
      <c r="BU37" s="3">
        <f t="shared" si="3"/>
        <v>0.2</v>
      </c>
      <c r="BW37">
        <f t="shared" si="4"/>
        <v>1</v>
      </c>
      <c r="BX37">
        <f t="shared" si="5"/>
        <v>1</v>
      </c>
      <c r="BY37">
        <f t="shared" si="6"/>
        <v>0</v>
      </c>
      <c r="BZ37">
        <f t="shared" si="7"/>
        <v>0</v>
      </c>
      <c r="CA37">
        <f t="shared" si="8"/>
        <v>0</v>
      </c>
      <c r="CB37">
        <f t="shared" si="9"/>
        <v>0</v>
      </c>
      <c r="CC37">
        <f t="shared" si="10"/>
        <v>0</v>
      </c>
      <c r="CD37">
        <f t="shared" si="11"/>
        <v>0</v>
      </c>
      <c r="CE37">
        <f t="shared" si="12"/>
        <v>0</v>
      </c>
      <c r="CF37">
        <f t="shared" si="13"/>
        <v>2</v>
      </c>
      <c r="CG37">
        <f t="shared" si="14"/>
        <v>1</v>
      </c>
      <c r="CH37">
        <f t="shared" si="15"/>
        <v>0</v>
      </c>
      <c r="CI37">
        <f t="shared" si="16"/>
        <v>0</v>
      </c>
      <c r="CJ37">
        <f t="shared" si="17"/>
        <v>0</v>
      </c>
      <c r="CL37" t="str">
        <f t="shared" si="18"/>
        <v/>
      </c>
      <c r="CM37">
        <f t="shared" si="19"/>
        <v>1</v>
      </c>
    </row>
    <row r="38" spans="1:121" x14ac:dyDescent="0.25">
      <c r="A38">
        <v>70</v>
      </c>
      <c r="B38" t="s">
        <v>31</v>
      </c>
      <c r="C38" t="s">
        <v>37</v>
      </c>
      <c r="D38" t="s">
        <v>23</v>
      </c>
      <c r="O38">
        <v>8</v>
      </c>
      <c r="P38" t="s">
        <v>6</v>
      </c>
      <c r="Q38">
        <v>8</v>
      </c>
      <c r="BR38" s="3">
        <f t="shared" si="0"/>
        <v>8</v>
      </c>
      <c r="BS38" s="3">
        <f t="shared" si="1"/>
        <v>0</v>
      </c>
      <c r="BT38" s="6">
        <f t="shared" si="2"/>
        <v>2</v>
      </c>
      <c r="BU38" s="3">
        <f t="shared" si="3"/>
        <v>0</v>
      </c>
      <c r="BW38">
        <f t="shared" si="4"/>
        <v>0</v>
      </c>
      <c r="BX38">
        <f t="shared" si="5"/>
        <v>0</v>
      </c>
      <c r="BY38">
        <f t="shared" si="6"/>
        <v>0</v>
      </c>
      <c r="BZ38">
        <f t="shared" si="7"/>
        <v>0</v>
      </c>
      <c r="CA38">
        <f t="shared" si="8"/>
        <v>0</v>
      </c>
      <c r="CB38">
        <f t="shared" si="9"/>
        <v>0</v>
      </c>
      <c r="CC38">
        <f t="shared" si="10"/>
        <v>0</v>
      </c>
      <c r="CD38">
        <f t="shared" si="11"/>
        <v>2</v>
      </c>
      <c r="CE38">
        <f t="shared" si="12"/>
        <v>0</v>
      </c>
      <c r="CF38">
        <f t="shared" si="13"/>
        <v>0</v>
      </c>
      <c r="CG38">
        <f t="shared" si="14"/>
        <v>1</v>
      </c>
      <c r="CH38">
        <f t="shared" si="15"/>
        <v>0</v>
      </c>
      <c r="CI38">
        <f t="shared" si="16"/>
        <v>0</v>
      </c>
      <c r="CJ38">
        <f t="shared" si="17"/>
        <v>0</v>
      </c>
      <c r="CL38" t="str">
        <f t="shared" si="18"/>
        <v/>
      </c>
      <c r="CM38">
        <f t="shared" si="19"/>
        <v>0</v>
      </c>
    </row>
    <row r="39" spans="1:121" x14ac:dyDescent="0.25">
      <c r="A39">
        <v>72</v>
      </c>
      <c r="B39" t="s">
        <v>31</v>
      </c>
      <c r="C39" t="s">
        <v>37</v>
      </c>
      <c r="D39" t="s">
        <v>62</v>
      </c>
      <c r="M39">
        <v>2</v>
      </c>
      <c r="N39">
        <v>1</v>
      </c>
      <c r="O39">
        <v>6</v>
      </c>
      <c r="P39">
        <v>7</v>
      </c>
      <c r="Q39">
        <v>1</v>
      </c>
      <c r="BR39" s="3">
        <f t="shared" si="0"/>
        <v>3.4</v>
      </c>
      <c r="BS39" s="3">
        <f t="shared" si="1"/>
        <v>2.8809720581775866</v>
      </c>
      <c r="BT39" s="6">
        <f t="shared" si="2"/>
        <v>5</v>
      </c>
      <c r="BU39" s="3">
        <f t="shared" si="3"/>
        <v>0.4</v>
      </c>
      <c r="BW39">
        <f t="shared" si="4"/>
        <v>2</v>
      </c>
      <c r="BX39">
        <f t="shared" si="5"/>
        <v>1</v>
      </c>
      <c r="BY39">
        <f t="shared" si="6"/>
        <v>0</v>
      </c>
      <c r="BZ39">
        <f t="shared" si="7"/>
        <v>0</v>
      </c>
      <c r="CA39">
        <f t="shared" si="8"/>
        <v>1</v>
      </c>
      <c r="CB39">
        <f t="shared" si="9"/>
        <v>1</v>
      </c>
      <c r="CC39">
        <f t="shared" si="10"/>
        <v>1</v>
      </c>
      <c r="CD39">
        <f t="shared" si="11"/>
        <v>0</v>
      </c>
      <c r="CE39">
        <f t="shared" si="12"/>
        <v>0</v>
      </c>
      <c r="CF39">
        <f t="shared" si="13"/>
        <v>0</v>
      </c>
      <c r="CG39">
        <f t="shared" si="14"/>
        <v>0</v>
      </c>
      <c r="CH39">
        <f t="shared" si="15"/>
        <v>0</v>
      </c>
      <c r="CI39">
        <f t="shared" si="16"/>
        <v>0</v>
      </c>
      <c r="CJ39">
        <f t="shared" si="17"/>
        <v>0</v>
      </c>
      <c r="CL39" t="str">
        <f t="shared" si="18"/>
        <v/>
      </c>
      <c r="CM39">
        <f t="shared" si="19"/>
        <v>2</v>
      </c>
    </row>
    <row r="40" spans="1:121" x14ac:dyDescent="0.25">
      <c r="A40">
        <v>72</v>
      </c>
      <c r="B40" t="s">
        <v>32</v>
      </c>
      <c r="C40" t="s">
        <v>37</v>
      </c>
      <c r="D40" t="s">
        <v>93</v>
      </c>
      <c r="BL40" t="s">
        <v>6</v>
      </c>
      <c r="BM40">
        <v>7</v>
      </c>
      <c r="BN40">
        <v>9</v>
      </c>
      <c r="BO40">
        <v>6</v>
      </c>
      <c r="BP40">
        <v>5</v>
      </c>
      <c r="BQ40">
        <v>10</v>
      </c>
      <c r="BR40" s="3">
        <f t="shared" si="0"/>
        <v>7.4</v>
      </c>
      <c r="BS40" s="3">
        <f t="shared" si="1"/>
        <v>2.0736441353327715</v>
      </c>
      <c r="BT40" s="6">
        <f t="shared" si="2"/>
        <v>5</v>
      </c>
      <c r="BU40" s="3">
        <f t="shared" si="3"/>
        <v>0</v>
      </c>
      <c r="BW40">
        <f t="shared" si="4"/>
        <v>0</v>
      </c>
      <c r="BX40">
        <f t="shared" si="5"/>
        <v>0</v>
      </c>
      <c r="BY40">
        <f t="shared" si="6"/>
        <v>0</v>
      </c>
      <c r="BZ40">
        <f t="shared" si="7"/>
        <v>1</v>
      </c>
      <c r="CA40">
        <f t="shared" si="8"/>
        <v>1</v>
      </c>
      <c r="CB40">
        <f t="shared" si="9"/>
        <v>1</v>
      </c>
      <c r="CC40">
        <f t="shared" si="10"/>
        <v>1</v>
      </c>
      <c r="CD40">
        <f t="shared" si="11"/>
        <v>0</v>
      </c>
      <c r="CE40">
        <f t="shared" si="12"/>
        <v>1</v>
      </c>
      <c r="CF40">
        <f t="shared" si="13"/>
        <v>1</v>
      </c>
      <c r="CG40">
        <f t="shared" si="14"/>
        <v>1</v>
      </c>
      <c r="CH40">
        <f t="shared" si="15"/>
        <v>0</v>
      </c>
      <c r="CI40">
        <f t="shared" si="16"/>
        <v>0</v>
      </c>
      <c r="CJ40">
        <f t="shared" si="17"/>
        <v>0</v>
      </c>
      <c r="CL40" t="str">
        <f t="shared" si="18"/>
        <v/>
      </c>
      <c r="CM40">
        <f t="shared" si="19"/>
        <v>0</v>
      </c>
    </row>
    <row r="41" spans="1:121" x14ac:dyDescent="0.25">
      <c r="A41">
        <v>74</v>
      </c>
      <c r="B41" t="s">
        <v>31</v>
      </c>
      <c r="C41" t="s">
        <v>37</v>
      </c>
      <c r="D41" t="s">
        <v>120</v>
      </c>
      <c r="AU41">
        <v>2</v>
      </c>
      <c r="AV41">
        <v>1</v>
      </c>
      <c r="AW41">
        <v>4</v>
      </c>
      <c r="AX41">
        <v>1</v>
      </c>
      <c r="AY41">
        <v>2</v>
      </c>
      <c r="BR41" s="3">
        <f t="shared" si="0"/>
        <v>2</v>
      </c>
      <c r="BS41" s="3">
        <f t="shared" si="1"/>
        <v>1.2247448713915889</v>
      </c>
      <c r="BT41" s="6">
        <f t="shared" si="2"/>
        <v>5</v>
      </c>
      <c r="BU41" s="3">
        <f t="shared" si="3"/>
        <v>0.4</v>
      </c>
      <c r="BW41">
        <f t="shared" si="4"/>
        <v>2</v>
      </c>
      <c r="BX41">
        <f t="shared" si="5"/>
        <v>2</v>
      </c>
      <c r="BY41">
        <f t="shared" si="6"/>
        <v>0</v>
      </c>
      <c r="BZ41">
        <f t="shared" si="7"/>
        <v>0</v>
      </c>
      <c r="CA41">
        <f t="shared" si="8"/>
        <v>0</v>
      </c>
      <c r="CB41">
        <f t="shared" si="9"/>
        <v>0</v>
      </c>
      <c r="CC41">
        <f t="shared" si="10"/>
        <v>0</v>
      </c>
      <c r="CD41">
        <f t="shared" si="11"/>
        <v>0</v>
      </c>
      <c r="CE41">
        <f t="shared" si="12"/>
        <v>0</v>
      </c>
      <c r="CF41">
        <f t="shared" si="13"/>
        <v>0</v>
      </c>
      <c r="CG41">
        <f t="shared" si="14"/>
        <v>0</v>
      </c>
      <c r="CH41">
        <f t="shared" si="15"/>
        <v>0</v>
      </c>
      <c r="CI41">
        <f t="shared" si="16"/>
        <v>0</v>
      </c>
      <c r="CJ41">
        <f t="shared" si="17"/>
        <v>0</v>
      </c>
      <c r="CL41" t="str">
        <f t="shared" si="18"/>
        <v/>
      </c>
      <c r="CM41">
        <f t="shared" si="19"/>
        <v>2</v>
      </c>
    </row>
    <row r="42" spans="1:121" x14ac:dyDescent="0.25">
      <c r="A42">
        <v>75</v>
      </c>
      <c r="B42" t="s">
        <v>33</v>
      </c>
      <c r="C42" t="s">
        <v>37</v>
      </c>
      <c r="D42" t="s">
        <v>53</v>
      </c>
      <c r="E42">
        <v>1</v>
      </c>
      <c r="H42">
        <v>5</v>
      </c>
      <c r="I42" t="s">
        <v>6</v>
      </c>
      <c r="J42">
        <v>5</v>
      </c>
      <c r="K42">
        <v>4</v>
      </c>
      <c r="L42">
        <v>6</v>
      </c>
      <c r="BR42" s="3">
        <f t="shared" si="0"/>
        <v>4.2</v>
      </c>
      <c r="BS42" s="3">
        <f t="shared" si="1"/>
        <v>1.9235384061671343</v>
      </c>
      <c r="BT42" s="6">
        <f t="shared" si="2"/>
        <v>5</v>
      </c>
      <c r="BU42" s="3">
        <f t="shared" si="3"/>
        <v>0.2</v>
      </c>
      <c r="BW42">
        <f t="shared" si="4"/>
        <v>1</v>
      </c>
      <c r="BX42">
        <f t="shared" si="5"/>
        <v>0</v>
      </c>
      <c r="BY42">
        <f t="shared" si="6"/>
        <v>0</v>
      </c>
      <c r="BZ42">
        <f t="shared" si="7"/>
        <v>2</v>
      </c>
      <c r="CA42">
        <f t="shared" si="8"/>
        <v>1</v>
      </c>
      <c r="CB42">
        <f t="shared" si="9"/>
        <v>1</v>
      </c>
      <c r="CC42">
        <f t="shared" si="10"/>
        <v>0</v>
      </c>
      <c r="CD42">
        <f t="shared" si="11"/>
        <v>0</v>
      </c>
      <c r="CE42">
        <f t="shared" si="12"/>
        <v>0</v>
      </c>
      <c r="CF42">
        <f t="shared" si="13"/>
        <v>0</v>
      </c>
      <c r="CG42">
        <f t="shared" si="14"/>
        <v>1</v>
      </c>
      <c r="CH42">
        <f t="shared" si="15"/>
        <v>0</v>
      </c>
      <c r="CI42">
        <f t="shared" si="16"/>
        <v>0</v>
      </c>
      <c r="CJ42">
        <f t="shared" si="17"/>
        <v>0</v>
      </c>
      <c r="CL42" t="str">
        <f t="shared" si="18"/>
        <v/>
      </c>
      <c r="CM42">
        <f t="shared" si="19"/>
        <v>1</v>
      </c>
    </row>
    <row r="43" spans="1:121" x14ac:dyDescent="0.25">
      <c r="A43">
        <v>76</v>
      </c>
      <c r="B43" t="s">
        <v>33</v>
      </c>
      <c r="C43" t="s">
        <v>37</v>
      </c>
      <c r="D43" t="s">
        <v>45</v>
      </c>
      <c r="M43">
        <v>3</v>
      </c>
      <c r="N43">
        <v>6</v>
      </c>
      <c r="O43" t="s">
        <v>6</v>
      </c>
      <c r="P43">
        <v>8</v>
      </c>
      <c r="Q43">
        <v>9</v>
      </c>
      <c r="BR43" s="3">
        <f t="shared" si="0"/>
        <v>6.5</v>
      </c>
      <c r="BS43" s="3">
        <f t="shared" si="1"/>
        <v>2.6457513110645907</v>
      </c>
      <c r="BT43" s="6">
        <f t="shared" si="2"/>
        <v>4</v>
      </c>
      <c r="BU43" s="3">
        <f t="shared" si="3"/>
        <v>0</v>
      </c>
      <c r="BW43">
        <f t="shared" si="4"/>
        <v>0</v>
      </c>
      <c r="BX43">
        <f t="shared" si="5"/>
        <v>0</v>
      </c>
      <c r="BY43">
        <f t="shared" si="6"/>
        <v>1</v>
      </c>
      <c r="BZ43">
        <f t="shared" si="7"/>
        <v>0</v>
      </c>
      <c r="CA43">
        <f t="shared" si="8"/>
        <v>1</v>
      </c>
      <c r="CB43">
        <f t="shared" si="9"/>
        <v>1</v>
      </c>
      <c r="CC43">
        <f t="shared" si="10"/>
        <v>0</v>
      </c>
      <c r="CD43">
        <f t="shared" si="11"/>
        <v>1</v>
      </c>
      <c r="CE43">
        <f t="shared" si="12"/>
        <v>1</v>
      </c>
      <c r="CF43">
        <f t="shared" si="13"/>
        <v>0</v>
      </c>
      <c r="CG43">
        <f t="shared" si="14"/>
        <v>1</v>
      </c>
      <c r="CH43">
        <f t="shared" si="15"/>
        <v>0</v>
      </c>
      <c r="CI43">
        <f t="shared" si="16"/>
        <v>0</v>
      </c>
      <c r="CJ43">
        <f t="shared" si="17"/>
        <v>0</v>
      </c>
      <c r="CL43" t="str">
        <f t="shared" si="18"/>
        <v/>
      </c>
      <c r="CM43">
        <f t="shared" si="19"/>
        <v>0</v>
      </c>
    </row>
    <row r="44" spans="1:121" x14ac:dyDescent="0.25">
      <c r="A44">
        <v>77</v>
      </c>
      <c r="B44" t="s">
        <v>33</v>
      </c>
      <c r="C44" t="s">
        <v>37</v>
      </c>
      <c r="D44" t="s">
        <v>46</v>
      </c>
      <c r="H44">
        <v>1</v>
      </c>
      <c r="I44">
        <v>5</v>
      </c>
      <c r="J44">
        <v>8</v>
      </c>
      <c r="K44">
        <v>1</v>
      </c>
      <c r="L44">
        <v>3</v>
      </c>
      <c r="O44">
        <v>11</v>
      </c>
      <c r="W44">
        <v>4</v>
      </c>
      <c r="X44">
        <v>6</v>
      </c>
      <c r="Y44">
        <v>8</v>
      </c>
      <c r="Z44">
        <v>5</v>
      </c>
      <c r="AA44">
        <v>3</v>
      </c>
      <c r="AB44">
        <v>3</v>
      </c>
      <c r="AC44">
        <v>2</v>
      </c>
      <c r="AD44">
        <v>5</v>
      </c>
      <c r="AE44">
        <v>5</v>
      </c>
      <c r="AF44">
        <v>6</v>
      </c>
      <c r="AG44">
        <v>6</v>
      </c>
      <c r="AH44">
        <v>1</v>
      </c>
      <c r="AI44">
        <v>5</v>
      </c>
      <c r="AJ44">
        <v>2</v>
      </c>
      <c r="AK44">
        <v>4</v>
      </c>
      <c r="AL44">
        <v>4</v>
      </c>
      <c r="AM44">
        <v>5</v>
      </c>
      <c r="AN44">
        <v>1</v>
      </c>
      <c r="AO44">
        <v>3</v>
      </c>
      <c r="AP44">
        <v>1</v>
      </c>
      <c r="AQ44">
        <v>6</v>
      </c>
      <c r="AR44">
        <v>7</v>
      </c>
      <c r="AS44">
        <v>2</v>
      </c>
      <c r="AT44" t="s">
        <v>6</v>
      </c>
      <c r="AU44">
        <v>1</v>
      </c>
      <c r="AV44">
        <v>6</v>
      </c>
      <c r="AW44">
        <v>2</v>
      </c>
      <c r="AX44">
        <v>2</v>
      </c>
      <c r="AY44">
        <v>1</v>
      </c>
      <c r="AZ44">
        <v>2</v>
      </c>
      <c r="BA44">
        <v>6</v>
      </c>
      <c r="BB44">
        <v>4</v>
      </c>
      <c r="BC44">
        <v>9</v>
      </c>
      <c r="BD44">
        <v>7</v>
      </c>
      <c r="BE44">
        <v>5</v>
      </c>
      <c r="BF44">
        <v>2</v>
      </c>
      <c r="BG44" t="s">
        <v>6</v>
      </c>
      <c r="BH44">
        <v>2</v>
      </c>
      <c r="BI44">
        <v>1</v>
      </c>
      <c r="BJ44">
        <v>5</v>
      </c>
      <c r="BK44">
        <v>5</v>
      </c>
      <c r="BL44" t="s">
        <v>6</v>
      </c>
      <c r="BM44">
        <v>1</v>
      </c>
      <c r="BN44">
        <v>4</v>
      </c>
      <c r="BO44">
        <v>8</v>
      </c>
      <c r="BP44">
        <v>1</v>
      </c>
      <c r="BQ44">
        <v>2</v>
      </c>
      <c r="BR44" s="3">
        <f t="shared" si="0"/>
        <v>3.98</v>
      </c>
      <c r="BS44" s="3">
        <f t="shared" si="1"/>
        <v>2.4866172415799039</v>
      </c>
      <c r="BT44" s="6">
        <f t="shared" si="2"/>
        <v>50</v>
      </c>
      <c r="BU44" s="3">
        <f t="shared" si="3"/>
        <v>0.2</v>
      </c>
      <c r="BW44">
        <f t="shared" si="4"/>
        <v>10</v>
      </c>
      <c r="BX44">
        <f t="shared" si="5"/>
        <v>9</v>
      </c>
      <c r="BY44">
        <f t="shared" si="6"/>
        <v>4</v>
      </c>
      <c r="BZ44">
        <f t="shared" si="7"/>
        <v>9</v>
      </c>
      <c r="CA44">
        <f t="shared" si="8"/>
        <v>6</v>
      </c>
      <c r="CB44">
        <f t="shared" si="9"/>
        <v>6</v>
      </c>
      <c r="CC44">
        <f t="shared" si="10"/>
        <v>2</v>
      </c>
      <c r="CD44">
        <f t="shared" si="11"/>
        <v>3</v>
      </c>
      <c r="CE44">
        <f t="shared" si="12"/>
        <v>1</v>
      </c>
      <c r="CF44">
        <f t="shared" si="13"/>
        <v>0</v>
      </c>
      <c r="CG44">
        <f t="shared" si="14"/>
        <v>3</v>
      </c>
      <c r="CH44">
        <f t="shared" si="15"/>
        <v>0</v>
      </c>
      <c r="CI44">
        <f t="shared" si="16"/>
        <v>0</v>
      </c>
      <c r="CJ44">
        <f t="shared" si="17"/>
        <v>0</v>
      </c>
      <c r="CL44" t="str">
        <f t="shared" si="18"/>
        <v/>
      </c>
      <c r="CM44">
        <f t="shared" si="19"/>
        <v>10</v>
      </c>
    </row>
    <row r="45" spans="1:121" x14ac:dyDescent="0.25">
      <c r="A45">
        <v>80</v>
      </c>
      <c r="B45" t="s">
        <v>31</v>
      </c>
      <c r="C45" t="s">
        <v>37</v>
      </c>
      <c r="D45" t="s">
        <v>120</v>
      </c>
      <c r="M45">
        <v>10</v>
      </c>
      <c r="N45" t="s">
        <v>6</v>
      </c>
      <c r="P45">
        <v>5</v>
      </c>
      <c r="Q45">
        <v>7</v>
      </c>
      <c r="BR45" s="3">
        <f t="shared" si="0"/>
        <v>7.333333333333333</v>
      </c>
      <c r="BS45" s="3">
        <f t="shared" si="1"/>
        <v>2.5166114784235822</v>
      </c>
      <c r="BT45" s="6">
        <f t="shared" si="2"/>
        <v>3</v>
      </c>
      <c r="BU45" s="3">
        <f t="shared" si="3"/>
        <v>0</v>
      </c>
      <c r="BW45">
        <f t="shared" si="4"/>
        <v>0</v>
      </c>
      <c r="BX45">
        <f t="shared" si="5"/>
        <v>0</v>
      </c>
      <c r="BY45">
        <f t="shared" si="6"/>
        <v>0</v>
      </c>
      <c r="BZ45">
        <f t="shared" si="7"/>
        <v>1</v>
      </c>
      <c r="CA45">
        <f t="shared" si="8"/>
        <v>0</v>
      </c>
      <c r="CB45">
        <f t="shared" si="9"/>
        <v>0</v>
      </c>
      <c r="CC45">
        <f t="shared" si="10"/>
        <v>1</v>
      </c>
      <c r="CD45">
        <f t="shared" si="11"/>
        <v>0</v>
      </c>
      <c r="CE45">
        <f t="shared" si="12"/>
        <v>0</v>
      </c>
      <c r="CF45">
        <f t="shared" si="13"/>
        <v>1</v>
      </c>
      <c r="CG45">
        <f t="shared" si="14"/>
        <v>1</v>
      </c>
      <c r="CH45">
        <f t="shared" si="15"/>
        <v>0</v>
      </c>
      <c r="CI45">
        <f t="shared" si="16"/>
        <v>0</v>
      </c>
      <c r="CJ45">
        <f t="shared" si="17"/>
        <v>0</v>
      </c>
      <c r="CL45" t="str">
        <f t="shared" si="18"/>
        <v/>
      </c>
      <c r="CM45">
        <f t="shared" si="19"/>
        <v>0</v>
      </c>
    </row>
    <row r="46" spans="1:121" x14ac:dyDescent="0.25">
      <c r="A46">
        <v>80</v>
      </c>
      <c r="B46" t="s">
        <v>33</v>
      </c>
      <c r="C46" t="s">
        <v>37</v>
      </c>
      <c r="D46" t="s">
        <v>282</v>
      </c>
      <c r="AI46">
        <v>3</v>
      </c>
      <c r="AJ46">
        <v>3</v>
      </c>
      <c r="AK46">
        <v>3</v>
      </c>
      <c r="AL46" t="s">
        <v>6</v>
      </c>
      <c r="AM46">
        <v>1</v>
      </c>
      <c r="AN46" t="s">
        <v>6</v>
      </c>
      <c r="BR46" s="3">
        <f t="shared" si="0"/>
        <v>2.5</v>
      </c>
      <c r="BS46" s="3">
        <f t="shared" si="1"/>
        <v>1</v>
      </c>
      <c r="BT46" s="6">
        <f t="shared" si="2"/>
        <v>4</v>
      </c>
      <c r="BU46" s="3">
        <f t="shared" si="3"/>
        <v>0.25</v>
      </c>
      <c r="BW46">
        <f t="shared" si="4"/>
        <v>1</v>
      </c>
      <c r="BX46">
        <f t="shared" si="5"/>
        <v>0</v>
      </c>
      <c r="BY46">
        <f t="shared" si="6"/>
        <v>3</v>
      </c>
      <c r="BZ46">
        <f t="shared" si="7"/>
        <v>0</v>
      </c>
      <c r="CA46">
        <f t="shared" si="8"/>
        <v>0</v>
      </c>
      <c r="CB46">
        <f t="shared" si="9"/>
        <v>0</v>
      </c>
      <c r="CC46">
        <f t="shared" si="10"/>
        <v>0</v>
      </c>
      <c r="CD46">
        <f t="shared" si="11"/>
        <v>0</v>
      </c>
      <c r="CE46">
        <f t="shared" si="12"/>
        <v>0</v>
      </c>
      <c r="CF46">
        <f t="shared" si="13"/>
        <v>0</v>
      </c>
      <c r="CG46">
        <f t="shared" si="14"/>
        <v>2</v>
      </c>
      <c r="CH46">
        <f t="shared" si="15"/>
        <v>0</v>
      </c>
      <c r="CI46">
        <f t="shared" si="16"/>
        <v>0</v>
      </c>
      <c r="CJ46">
        <f t="shared" si="17"/>
        <v>0</v>
      </c>
      <c r="CL46" t="str">
        <f t="shared" si="18"/>
        <v/>
      </c>
      <c r="CM46">
        <f t="shared" si="19"/>
        <v>1</v>
      </c>
    </row>
    <row r="47" spans="1:121" x14ac:dyDescent="0.25">
      <c r="A47">
        <v>80</v>
      </c>
      <c r="B47" t="s">
        <v>33</v>
      </c>
      <c r="C47" t="s">
        <v>37</v>
      </c>
      <c r="D47" t="s">
        <v>282</v>
      </c>
      <c r="AO47">
        <v>6</v>
      </c>
      <c r="AP47">
        <v>5</v>
      </c>
      <c r="AQ47">
        <v>7</v>
      </c>
      <c r="AT47">
        <v>3</v>
      </c>
      <c r="BR47" s="3">
        <f t="shared" si="0"/>
        <v>5.25</v>
      </c>
      <c r="BS47" s="3">
        <f t="shared" si="1"/>
        <v>1.707825127659933</v>
      </c>
      <c r="BT47" s="6">
        <f t="shared" si="2"/>
        <v>4</v>
      </c>
      <c r="BU47" s="3">
        <f t="shared" si="3"/>
        <v>0</v>
      </c>
      <c r="BW47">
        <f t="shared" si="4"/>
        <v>0</v>
      </c>
      <c r="BX47">
        <f t="shared" si="5"/>
        <v>0</v>
      </c>
      <c r="BY47">
        <f t="shared" si="6"/>
        <v>1</v>
      </c>
      <c r="BZ47">
        <f t="shared" si="7"/>
        <v>1</v>
      </c>
      <c r="CA47">
        <f t="shared" si="8"/>
        <v>1</v>
      </c>
      <c r="CB47">
        <f t="shared" si="9"/>
        <v>1</v>
      </c>
      <c r="CC47">
        <f t="shared" si="10"/>
        <v>1</v>
      </c>
      <c r="CD47">
        <f t="shared" si="11"/>
        <v>0</v>
      </c>
      <c r="CE47">
        <f t="shared" si="12"/>
        <v>0</v>
      </c>
      <c r="CF47">
        <f t="shared" si="13"/>
        <v>0</v>
      </c>
      <c r="CG47">
        <f t="shared" si="14"/>
        <v>0</v>
      </c>
      <c r="CH47">
        <f t="shared" si="15"/>
        <v>0</v>
      </c>
      <c r="CI47">
        <f t="shared" si="16"/>
        <v>0</v>
      </c>
      <c r="CJ47">
        <f t="shared" si="17"/>
        <v>0</v>
      </c>
      <c r="CL47" t="str">
        <f t="shared" si="18"/>
        <v/>
      </c>
      <c r="CM47">
        <f t="shared" si="19"/>
        <v>0</v>
      </c>
    </row>
    <row r="48" spans="1:121" x14ac:dyDescent="0.25">
      <c r="A48">
        <v>80</v>
      </c>
      <c r="B48" t="s">
        <v>31</v>
      </c>
      <c r="C48" t="s">
        <v>37</v>
      </c>
      <c r="D48" t="s">
        <v>102</v>
      </c>
      <c r="AZ48">
        <v>1</v>
      </c>
      <c r="BA48">
        <v>3</v>
      </c>
      <c r="BB48">
        <v>1</v>
      </c>
      <c r="BC48">
        <v>2</v>
      </c>
      <c r="BD48">
        <v>2</v>
      </c>
      <c r="BE48">
        <v>1</v>
      </c>
      <c r="BR48" s="3">
        <f t="shared" si="0"/>
        <v>1.6666666666666667</v>
      </c>
      <c r="BS48" s="3">
        <f t="shared" si="1"/>
        <v>0.81649658092772592</v>
      </c>
      <c r="BT48" s="6">
        <f t="shared" si="2"/>
        <v>6</v>
      </c>
      <c r="BU48" s="3">
        <f t="shared" si="3"/>
        <v>0.5</v>
      </c>
      <c r="BW48">
        <f t="shared" si="4"/>
        <v>3</v>
      </c>
      <c r="BX48">
        <f t="shared" si="5"/>
        <v>2</v>
      </c>
      <c r="BY48">
        <f t="shared" si="6"/>
        <v>1</v>
      </c>
      <c r="BZ48">
        <f t="shared" si="7"/>
        <v>0</v>
      </c>
      <c r="CA48">
        <f t="shared" si="8"/>
        <v>0</v>
      </c>
      <c r="CB48">
        <f t="shared" si="9"/>
        <v>0</v>
      </c>
      <c r="CC48">
        <f t="shared" si="10"/>
        <v>0</v>
      </c>
      <c r="CD48">
        <f t="shared" si="11"/>
        <v>0</v>
      </c>
      <c r="CE48">
        <f t="shared" si="12"/>
        <v>0</v>
      </c>
      <c r="CF48">
        <f t="shared" si="13"/>
        <v>0</v>
      </c>
      <c r="CG48">
        <f t="shared" si="14"/>
        <v>0</v>
      </c>
      <c r="CH48">
        <f t="shared" si="15"/>
        <v>0</v>
      </c>
      <c r="CI48">
        <f t="shared" si="16"/>
        <v>0</v>
      </c>
      <c r="CJ48">
        <f t="shared" si="17"/>
        <v>0</v>
      </c>
      <c r="CL48" t="str">
        <f t="shared" si="18"/>
        <v/>
      </c>
      <c r="CM48">
        <f t="shared" si="19"/>
        <v>3</v>
      </c>
    </row>
    <row r="49" spans="1:91" x14ac:dyDescent="0.25">
      <c r="A49">
        <v>81</v>
      </c>
      <c r="B49" t="s">
        <v>31</v>
      </c>
      <c r="C49" t="s">
        <v>37</v>
      </c>
      <c r="D49" t="s">
        <v>120</v>
      </c>
      <c r="M49">
        <v>11</v>
      </c>
      <c r="N49">
        <v>2</v>
      </c>
      <c r="O49">
        <v>2</v>
      </c>
      <c r="P49">
        <v>9</v>
      </c>
      <c r="BR49" s="3">
        <f t="shared" si="0"/>
        <v>6</v>
      </c>
      <c r="BS49" s="3">
        <f t="shared" si="1"/>
        <v>4.6904157598234297</v>
      </c>
      <c r="BT49" s="6">
        <f t="shared" si="2"/>
        <v>4</v>
      </c>
      <c r="BU49" s="3">
        <f t="shared" si="3"/>
        <v>0</v>
      </c>
      <c r="BW49">
        <f t="shared" si="4"/>
        <v>0</v>
      </c>
      <c r="BX49">
        <f t="shared" si="5"/>
        <v>2</v>
      </c>
      <c r="BY49">
        <f t="shared" si="6"/>
        <v>0</v>
      </c>
      <c r="BZ49">
        <f t="shared" si="7"/>
        <v>0</v>
      </c>
      <c r="CA49">
        <f t="shared" si="8"/>
        <v>0</v>
      </c>
      <c r="CB49">
        <f t="shared" si="9"/>
        <v>0</v>
      </c>
      <c r="CC49">
        <f t="shared" si="10"/>
        <v>0</v>
      </c>
      <c r="CD49">
        <f t="shared" si="11"/>
        <v>0</v>
      </c>
      <c r="CE49">
        <f t="shared" si="12"/>
        <v>1</v>
      </c>
      <c r="CF49">
        <f t="shared" si="13"/>
        <v>0</v>
      </c>
      <c r="CG49">
        <f t="shared" si="14"/>
        <v>0</v>
      </c>
      <c r="CH49">
        <f t="shared" si="15"/>
        <v>0</v>
      </c>
      <c r="CI49">
        <f t="shared" si="16"/>
        <v>0</v>
      </c>
      <c r="CJ49">
        <f t="shared" si="17"/>
        <v>0</v>
      </c>
      <c r="CL49" t="str">
        <f t="shared" si="18"/>
        <v/>
      </c>
      <c r="CM49">
        <f t="shared" si="19"/>
        <v>0</v>
      </c>
    </row>
    <row r="50" spans="1:91" x14ac:dyDescent="0.25">
      <c r="A50">
        <v>81</v>
      </c>
      <c r="B50" t="s">
        <v>31</v>
      </c>
      <c r="C50" t="s">
        <v>37</v>
      </c>
      <c r="D50" t="s">
        <v>23</v>
      </c>
      <c r="R50" t="s">
        <v>6</v>
      </c>
      <c r="W50">
        <v>1</v>
      </c>
      <c r="X50">
        <v>5</v>
      </c>
      <c r="Y50">
        <v>4</v>
      </c>
      <c r="Z50">
        <v>3</v>
      </c>
      <c r="AA50">
        <v>5</v>
      </c>
      <c r="AB50">
        <v>1</v>
      </c>
      <c r="BR50" s="3">
        <f t="shared" si="0"/>
        <v>3.1666666666666665</v>
      </c>
      <c r="BS50" s="3">
        <f t="shared" si="1"/>
        <v>1.8348478592697182</v>
      </c>
      <c r="BT50" s="6">
        <f t="shared" si="2"/>
        <v>6</v>
      </c>
      <c r="BU50" s="3">
        <f t="shared" si="3"/>
        <v>0.33333333333333331</v>
      </c>
      <c r="BW50">
        <f t="shared" si="4"/>
        <v>2</v>
      </c>
      <c r="BX50">
        <f t="shared" si="5"/>
        <v>0</v>
      </c>
      <c r="BY50">
        <f t="shared" si="6"/>
        <v>1</v>
      </c>
      <c r="BZ50">
        <f t="shared" si="7"/>
        <v>2</v>
      </c>
      <c r="CA50">
        <f t="shared" si="8"/>
        <v>0</v>
      </c>
      <c r="CB50">
        <f t="shared" si="9"/>
        <v>0</v>
      </c>
      <c r="CC50">
        <f t="shared" si="10"/>
        <v>0</v>
      </c>
      <c r="CD50">
        <f t="shared" si="11"/>
        <v>0</v>
      </c>
      <c r="CE50">
        <f t="shared" si="12"/>
        <v>0</v>
      </c>
      <c r="CF50">
        <f t="shared" si="13"/>
        <v>0</v>
      </c>
      <c r="CG50">
        <f t="shared" si="14"/>
        <v>1</v>
      </c>
      <c r="CH50">
        <f t="shared" si="15"/>
        <v>0</v>
      </c>
      <c r="CI50">
        <f t="shared" si="16"/>
        <v>0</v>
      </c>
      <c r="CJ50">
        <f t="shared" si="17"/>
        <v>0</v>
      </c>
      <c r="CL50" t="str">
        <f t="shared" si="18"/>
        <v/>
      </c>
      <c r="CM50">
        <f t="shared" si="19"/>
        <v>2</v>
      </c>
    </row>
    <row r="51" spans="1:91" x14ac:dyDescent="0.25">
      <c r="A51">
        <v>82</v>
      </c>
      <c r="B51" t="s">
        <v>33</v>
      </c>
      <c r="C51" t="s">
        <v>37</v>
      </c>
      <c r="D51" t="s">
        <v>276</v>
      </c>
      <c r="M51">
        <v>12</v>
      </c>
      <c r="N51">
        <v>10</v>
      </c>
      <c r="BR51" s="3">
        <f t="shared" si="0"/>
        <v>11</v>
      </c>
      <c r="BS51" s="3">
        <f t="shared" si="1"/>
        <v>1.4142135623730951</v>
      </c>
      <c r="BT51" s="6">
        <f t="shared" si="2"/>
        <v>2</v>
      </c>
      <c r="BU51" s="3">
        <f t="shared" si="3"/>
        <v>0</v>
      </c>
      <c r="BW51">
        <f t="shared" si="4"/>
        <v>0</v>
      </c>
      <c r="BX51">
        <f t="shared" si="5"/>
        <v>0</v>
      </c>
      <c r="BY51">
        <f t="shared" si="6"/>
        <v>0</v>
      </c>
      <c r="BZ51">
        <f t="shared" si="7"/>
        <v>0</v>
      </c>
      <c r="CA51">
        <f t="shared" si="8"/>
        <v>0</v>
      </c>
      <c r="CB51">
        <f t="shared" si="9"/>
        <v>0</v>
      </c>
      <c r="CC51">
        <f t="shared" si="10"/>
        <v>0</v>
      </c>
      <c r="CD51">
        <f t="shared" si="11"/>
        <v>0</v>
      </c>
      <c r="CE51">
        <f t="shared" si="12"/>
        <v>0</v>
      </c>
      <c r="CF51">
        <f t="shared" si="13"/>
        <v>1</v>
      </c>
      <c r="CG51">
        <f t="shared" si="14"/>
        <v>0</v>
      </c>
      <c r="CH51">
        <f t="shared" si="15"/>
        <v>0</v>
      </c>
      <c r="CI51">
        <f t="shared" si="16"/>
        <v>0</v>
      </c>
      <c r="CJ51">
        <f t="shared" si="17"/>
        <v>0</v>
      </c>
      <c r="CL51" t="str">
        <f t="shared" si="18"/>
        <v/>
      </c>
      <c r="CM51">
        <f t="shared" si="19"/>
        <v>0</v>
      </c>
    </row>
    <row r="52" spans="1:91" x14ac:dyDescent="0.25">
      <c r="A52">
        <v>83</v>
      </c>
      <c r="B52" t="s">
        <v>31</v>
      </c>
      <c r="C52" t="s">
        <v>36</v>
      </c>
      <c r="D52" t="s">
        <v>210</v>
      </c>
      <c r="E52">
        <v>2</v>
      </c>
      <c r="BR52" s="3">
        <f t="shared" si="0"/>
        <v>2</v>
      </c>
      <c r="BS52" s="3"/>
      <c r="BT52" s="6">
        <f t="shared" si="2"/>
        <v>1</v>
      </c>
      <c r="BU52" s="3">
        <f t="shared" si="3"/>
        <v>0</v>
      </c>
      <c r="BW52">
        <f t="shared" si="4"/>
        <v>0</v>
      </c>
      <c r="BX52">
        <f t="shared" si="5"/>
        <v>1</v>
      </c>
      <c r="BY52">
        <f t="shared" si="6"/>
        <v>0</v>
      </c>
      <c r="BZ52">
        <f t="shared" si="7"/>
        <v>0</v>
      </c>
      <c r="CA52">
        <f t="shared" si="8"/>
        <v>0</v>
      </c>
      <c r="CB52">
        <f t="shared" si="9"/>
        <v>0</v>
      </c>
      <c r="CC52">
        <f t="shared" si="10"/>
        <v>0</v>
      </c>
      <c r="CD52">
        <f t="shared" si="11"/>
        <v>0</v>
      </c>
      <c r="CE52">
        <f t="shared" si="12"/>
        <v>0</v>
      </c>
      <c r="CF52">
        <f t="shared" si="13"/>
        <v>0</v>
      </c>
      <c r="CG52">
        <f t="shared" si="14"/>
        <v>0</v>
      </c>
      <c r="CH52">
        <f t="shared" si="15"/>
        <v>0</v>
      </c>
      <c r="CI52">
        <f t="shared" si="16"/>
        <v>0</v>
      </c>
      <c r="CJ52">
        <f t="shared" si="17"/>
        <v>0</v>
      </c>
      <c r="CL52">
        <f t="shared" si="18"/>
        <v>0</v>
      </c>
      <c r="CM52" t="str">
        <f t="shared" si="19"/>
        <v/>
      </c>
    </row>
    <row r="53" spans="1:91" x14ac:dyDescent="0.25">
      <c r="A53">
        <v>83</v>
      </c>
      <c r="B53" t="s">
        <v>31</v>
      </c>
      <c r="C53" t="s">
        <v>37</v>
      </c>
      <c r="D53" t="s">
        <v>28</v>
      </c>
      <c r="AI53">
        <v>4</v>
      </c>
      <c r="AJ53">
        <v>6</v>
      </c>
      <c r="AK53">
        <v>5</v>
      </c>
      <c r="AL53">
        <v>6</v>
      </c>
      <c r="AM53" t="s">
        <v>6</v>
      </c>
      <c r="AN53">
        <v>4</v>
      </c>
      <c r="BR53" s="3">
        <f t="shared" si="0"/>
        <v>5</v>
      </c>
      <c r="BS53" s="3">
        <f t="shared" si="1"/>
        <v>1</v>
      </c>
      <c r="BT53" s="6">
        <f t="shared" si="2"/>
        <v>5</v>
      </c>
      <c r="BU53" s="3">
        <f t="shared" si="3"/>
        <v>0</v>
      </c>
      <c r="BW53">
        <f t="shared" si="4"/>
        <v>0</v>
      </c>
      <c r="BX53">
        <f t="shared" si="5"/>
        <v>0</v>
      </c>
      <c r="BY53">
        <f t="shared" si="6"/>
        <v>0</v>
      </c>
      <c r="BZ53">
        <f t="shared" si="7"/>
        <v>1</v>
      </c>
      <c r="CA53">
        <f t="shared" si="8"/>
        <v>2</v>
      </c>
      <c r="CB53">
        <f t="shared" si="9"/>
        <v>2</v>
      </c>
      <c r="CC53">
        <f t="shared" si="10"/>
        <v>0</v>
      </c>
      <c r="CD53">
        <f t="shared" si="11"/>
        <v>0</v>
      </c>
      <c r="CE53">
        <f t="shared" si="12"/>
        <v>0</v>
      </c>
      <c r="CF53">
        <f t="shared" si="13"/>
        <v>0</v>
      </c>
      <c r="CG53">
        <f t="shared" si="14"/>
        <v>1</v>
      </c>
      <c r="CH53">
        <f t="shared" si="15"/>
        <v>0</v>
      </c>
      <c r="CI53">
        <f t="shared" si="16"/>
        <v>0</v>
      </c>
      <c r="CJ53">
        <f t="shared" si="17"/>
        <v>0</v>
      </c>
      <c r="CL53" t="str">
        <f t="shared" si="18"/>
        <v/>
      </c>
      <c r="CM53">
        <f t="shared" si="19"/>
        <v>0</v>
      </c>
    </row>
    <row r="54" spans="1:91" x14ac:dyDescent="0.25">
      <c r="A54">
        <v>83</v>
      </c>
      <c r="B54" t="s">
        <v>31</v>
      </c>
      <c r="C54" t="s">
        <v>37</v>
      </c>
      <c r="D54" t="s">
        <v>102</v>
      </c>
      <c r="AO54">
        <v>2</v>
      </c>
      <c r="AP54">
        <v>6</v>
      </c>
      <c r="AQ54">
        <v>4</v>
      </c>
      <c r="AR54">
        <v>2</v>
      </c>
      <c r="AS54">
        <v>4</v>
      </c>
      <c r="AT54" t="s">
        <v>6</v>
      </c>
      <c r="AU54">
        <v>3</v>
      </c>
      <c r="AV54">
        <v>8</v>
      </c>
      <c r="AW54">
        <v>3</v>
      </c>
      <c r="AX54">
        <v>3</v>
      </c>
      <c r="AY54">
        <v>6</v>
      </c>
      <c r="AZ54">
        <v>4</v>
      </c>
      <c r="BA54" t="s">
        <v>56</v>
      </c>
      <c r="BB54" t="s">
        <v>56</v>
      </c>
      <c r="BC54">
        <v>6</v>
      </c>
      <c r="BD54">
        <v>3</v>
      </c>
      <c r="BE54">
        <v>3</v>
      </c>
      <c r="BF54">
        <v>4</v>
      </c>
      <c r="BG54">
        <v>8</v>
      </c>
      <c r="BH54">
        <v>5</v>
      </c>
      <c r="BI54" t="s">
        <v>6</v>
      </c>
      <c r="BJ54">
        <v>2</v>
      </c>
      <c r="BK54">
        <v>1</v>
      </c>
      <c r="BR54" s="3">
        <f t="shared" si="0"/>
        <v>4.0526315789473681</v>
      </c>
      <c r="BS54" s="3">
        <f t="shared" si="1"/>
        <v>1.9853262874994273</v>
      </c>
      <c r="BT54" s="6">
        <f t="shared" si="2"/>
        <v>19</v>
      </c>
      <c r="BU54" s="3">
        <f t="shared" si="3"/>
        <v>5.2631578947368418E-2</v>
      </c>
      <c r="BW54">
        <f t="shared" si="4"/>
        <v>1</v>
      </c>
      <c r="BX54">
        <f t="shared" si="5"/>
        <v>3</v>
      </c>
      <c r="BY54">
        <f t="shared" si="6"/>
        <v>5</v>
      </c>
      <c r="BZ54">
        <f t="shared" si="7"/>
        <v>1</v>
      </c>
      <c r="CA54">
        <f t="shared" si="8"/>
        <v>3</v>
      </c>
      <c r="CB54">
        <f t="shared" si="9"/>
        <v>3</v>
      </c>
      <c r="CC54">
        <f t="shared" si="10"/>
        <v>0</v>
      </c>
      <c r="CD54">
        <f t="shared" si="11"/>
        <v>2</v>
      </c>
      <c r="CE54">
        <f t="shared" si="12"/>
        <v>0</v>
      </c>
      <c r="CF54">
        <f t="shared" si="13"/>
        <v>0</v>
      </c>
      <c r="CG54">
        <f t="shared" si="14"/>
        <v>2</v>
      </c>
      <c r="CH54">
        <f t="shared" si="15"/>
        <v>2</v>
      </c>
      <c r="CI54">
        <f t="shared" si="16"/>
        <v>0</v>
      </c>
      <c r="CJ54">
        <f t="shared" si="17"/>
        <v>0</v>
      </c>
      <c r="CL54" t="str">
        <f t="shared" si="18"/>
        <v/>
      </c>
      <c r="CM54">
        <f t="shared" si="19"/>
        <v>1</v>
      </c>
    </row>
    <row r="55" spans="1:91" x14ac:dyDescent="0.25">
      <c r="A55">
        <v>85</v>
      </c>
      <c r="B55" t="s">
        <v>32</v>
      </c>
      <c r="C55" t="s">
        <v>37</v>
      </c>
      <c r="D55" t="s">
        <v>218</v>
      </c>
      <c r="M55">
        <v>11</v>
      </c>
      <c r="N55">
        <v>9</v>
      </c>
      <c r="O55">
        <v>7</v>
      </c>
      <c r="P55">
        <v>10</v>
      </c>
      <c r="Q55">
        <v>5</v>
      </c>
      <c r="BR55" s="3">
        <f t="shared" si="0"/>
        <v>8.4</v>
      </c>
      <c r="BS55" s="3">
        <f t="shared" si="1"/>
        <v>2.4083189157584584</v>
      </c>
      <c r="BT55" s="6">
        <f t="shared" si="2"/>
        <v>5</v>
      </c>
      <c r="BU55" s="3">
        <f t="shared" si="3"/>
        <v>0</v>
      </c>
      <c r="BW55">
        <f t="shared" si="4"/>
        <v>0</v>
      </c>
      <c r="BX55">
        <f t="shared" si="5"/>
        <v>0</v>
      </c>
      <c r="BY55">
        <f t="shared" si="6"/>
        <v>0</v>
      </c>
      <c r="BZ55">
        <f t="shared" si="7"/>
        <v>1</v>
      </c>
      <c r="CA55">
        <f t="shared" si="8"/>
        <v>0</v>
      </c>
      <c r="CB55">
        <f t="shared" si="9"/>
        <v>0</v>
      </c>
      <c r="CC55">
        <f t="shared" si="10"/>
        <v>1</v>
      </c>
      <c r="CD55">
        <f t="shared" si="11"/>
        <v>0</v>
      </c>
      <c r="CE55">
        <f t="shared" si="12"/>
        <v>1</v>
      </c>
      <c r="CF55">
        <f t="shared" si="13"/>
        <v>1</v>
      </c>
      <c r="CG55">
        <f t="shared" si="14"/>
        <v>0</v>
      </c>
      <c r="CH55">
        <f t="shared" si="15"/>
        <v>0</v>
      </c>
      <c r="CI55">
        <f t="shared" si="16"/>
        <v>0</v>
      </c>
      <c r="CJ55">
        <f t="shared" si="17"/>
        <v>0</v>
      </c>
      <c r="CL55" t="str">
        <f t="shared" si="18"/>
        <v/>
      </c>
      <c r="CM55">
        <f t="shared" si="19"/>
        <v>0</v>
      </c>
    </row>
    <row r="56" spans="1:91" x14ac:dyDescent="0.25">
      <c r="A56">
        <v>86</v>
      </c>
      <c r="B56" t="s">
        <v>33</v>
      </c>
      <c r="C56" t="s">
        <v>37</v>
      </c>
      <c r="D56" t="s">
        <v>218</v>
      </c>
      <c r="M56">
        <v>9</v>
      </c>
      <c r="N56">
        <v>8</v>
      </c>
      <c r="O56">
        <v>9</v>
      </c>
      <c r="P56">
        <v>6</v>
      </c>
      <c r="Q56">
        <v>4</v>
      </c>
      <c r="R56">
        <v>1</v>
      </c>
      <c r="S56">
        <v>8</v>
      </c>
      <c r="T56">
        <v>7</v>
      </c>
      <c r="U56">
        <v>7</v>
      </c>
      <c r="V56">
        <v>3</v>
      </c>
      <c r="AI56" t="s">
        <v>6</v>
      </c>
      <c r="AL56">
        <v>5</v>
      </c>
      <c r="AY56" t="s">
        <v>6</v>
      </c>
      <c r="BR56" s="3">
        <f t="shared" si="0"/>
        <v>6.0909090909090908</v>
      </c>
      <c r="BS56" s="3">
        <f t="shared" si="1"/>
        <v>2.5866791627314534</v>
      </c>
      <c r="BT56" s="6">
        <f t="shared" si="2"/>
        <v>11</v>
      </c>
      <c r="BU56" s="3">
        <f t="shared" si="3"/>
        <v>9.0909090909090912E-2</v>
      </c>
      <c r="BW56">
        <f t="shared" si="4"/>
        <v>1</v>
      </c>
      <c r="BX56">
        <f t="shared" si="5"/>
        <v>0</v>
      </c>
      <c r="BY56">
        <f t="shared" si="6"/>
        <v>1</v>
      </c>
      <c r="BZ56">
        <f t="shared" si="7"/>
        <v>1</v>
      </c>
      <c r="CA56">
        <f t="shared" si="8"/>
        <v>1</v>
      </c>
      <c r="CB56">
        <f t="shared" si="9"/>
        <v>1</v>
      </c>
      <c r="CC56">
        <f t="shared" si="10"/>
        <v>2</v>
      </c>
      <c r="CD56">
        <f t="shared" si="11"/>
        <v>2</v>
      </c>
      <c r="CE56">
        <f t="shared" si="12"/>
        <v>2</v>
      </c>
      <c r="CF56">
        <f t="shared" si="13"/>
        <v>0</v>
      </c>
      <c r="CG56">
        <f t="shared" si="14"/>
        <v>2</v>
      </c>
      <c r="CH56">
        <f t="shared" si="15"/>
        <v>0</v>
      </c>
      <c r="CI56">
        <f t="shared" si="16"/>
        <v>0</v>
      </c>
      <c r="CJ56">
        <f t="shared" si="17"/>
        <v>0</v>
      </c>
      <c r="CL56" t="str">
        <f t="shared" si="18"/>
        <v/>
      </c>
      <c r="CM56">
        <f t="shared" si="19"/>
        <v>1</v>
      </c>
    </row>
    <row r="57" spans="1:91" x14ac:dyDescent="0.25">
      <c r="A57">
        <v>88</v>
      </c>
      <c r="B57" t="s">
        <v>33</v>
      </c>
      <c r="C57" t="s">
        <v>37</v>
      </c>
      <c r="D57" t="s">
        <v>46</v>
      </c>
      <c r="J57">
        <v>6</v>
      </c>
      <c r="R57">
        <v>5</v>
      </c>
      <c r="S57">
        <v>2</v>
      </c>
      <c r="T57">
        <v>5</v>
      </c>
      <c r="U57">
        <v>4</v>
      </c>
      <c r="V57">
        <v>8</v>
      </c>
      <c r="W57">
        <v>7</v>
      </c>
      <c r="X57">
        <v>7</v>
      </c>
      <c r="Y57">
        <v>2</v>
      </c>
      <c r="Z57" t="s">
        <v>6</v>
      </c>
      <c r="AA57">
        <v>6</v>
      </c>
      <c r="AB57">
        <v>4</v>
      </c>
      <c r="AI57">
        <v>2</v>
      </c>
      <c r="AJ57">
        <v>5</v>
      </c>
      <c r="AK57">
        <v>1</v>
      </c>
      <c r="AL57">
        <v>2</v>
      </c>
      <c r="AM57">
        <v>3</v>
      </c>
      <c r="AN57">
        <v>3</v>
      </c>
      <c r="AO57">
        <v>7</v>
      </c>
      <c r="AP57" t="s">
        <v>48</v>
      </c>
      <c r="AR57">
        <v>1</v>
      </c>
      <c r="AS57" t="s">
        <v>48</v>
      </c>
      <c r="AT57" t="s">
        <v>6</v>
      </c>
      <c r="BR57" s="3">
        <f t="shared" si="0"/>
        <v>4.2105263157894735</v>
      </c>
      <c r="BS57" s="3">
        <f t="shared" si="1"/>
        <v>2.2255822551119078</v>
      </c>
      <c r="BT57" s="6">
        <f t="shared" si="2"/>
        <v>19</v>
      </c>
      <c r="BU57" s="3">
        <f t="shared" si="3"/>
        <v>0.10526315789473684</v>
      </c>
      <c r="BW57">
        <f t="shared" si="4"/>
        <v>2</v>
      </c>
      <c r="BX57">
        <f t="shared" si="5"/>
        <v>4</v>
      </c>
      <c r="BY57">
        <f t="shared" si="6"/>
        <v>2</v>
      </c>
      <c r="BZ57">
        <f t="shared" si="7"/>
        <v>3</v>
      </c>
      <c r="CA57">
        <f t="shared" si="8"/>
        <v>2</v>
      </c>
      <c r="CB57">
        <f t="shared" si="9"/>
        <v>2</v>
      </c>
      <c r="CC57">
        <f t="shared" si="10"/>
        <v>3</v>
      </c>
      <c r="CD57">
        <f t="shared" si="11"/>
        <v>1</v>
      </c>
      <c r="CE57">
        <f t="shared" si="12"/>
        <v>0</v>
      </c>
      <c r="CF57">
        <f t="shared" si="13"/>
        <v>0</v>
      </c>
      <c r="CG57">
        <f t="shared" si="14"/>
        <v>2</v>
      </c>
      <c r="CH57">
        <f t="shared" si="15"/>
        <v>0</v>
      </c>
      <c r="CI57">
        <f t="shared" si="16"/>
        <v>2</v>
      </c>
      <c r="CJ57">
        <f t="shared" si="17"/>
        <v>0</v>
      </c>
      <c r="CL57" t="str">
        <f t="shared" si="18"/>
        <v/>
      </c>
      <c r="CM57">
        <f t="shared" si="19"/>
        <v>2</v>
      </c>
    </row>
    <row r="58" spans="1:91" x14ac:dyDescent="0.25">
      <c r="A58">
        <v>88</v>
      </c>
      <c r="B58" t="s">
        <v>31</v>
      </c>
      <c r="C58" t="s">
        <v>37</v>
      </c>
      <c r="D58" t="s">
        <v>23</v>
      </c>
      <c r="AV58">
        <v>2</v>
      </c>
      <c r="AY58">
        <v>8</v>
      </c>
      <c r="AZ58" t="s">
        <v>48</v>
      </c>
      <c r="BA58">
        <v>1</v>
      </c>
      <c r="BB58">
        <v>3</v>
      </c>
      <c r="BC58">
        <v>3</v>
      </c>
      <c r="BD58">
        <v>1</v>
      </c>
      <c r="BE58">
        <v>10</v>
      </c>
      <c r="BR58" s="3">
        <f t="shared" si="0"/>
        <v>4</v>
      </c>
      <c r="BS58" s="3">
        <f t="shared" si="1"/>
        <v>3.5590260840104371</v>
      </c>
      <c r="BT58" s="6">
        <f t="shared" si="2"/>
        <v>7</v>
      </c>
      <c r="BU58" s="3">
        <f t="shared" si="3"/>
        <v>0.2857142857142857</v>
      </c>
      <c r="BW58">
        <f t="shared" si="4"/>
        <v>2</v>
      </c>
      <c r="BX58">
        <f t="shared" si="5"/>
        <v>1</v>
      </c>
      <c r="BY58">
        <f t="shared" si="6"/>
        <v>2</v>
      </c>
      <c r="BZ58">
        <f t="shared" si="7"/>
        <v>0</v>
      </c>
      <c r="CA58">
        <f t="shared" si="8"/>
        <v>0</v>
      </c>
      <c r="CB58">
        <f t="shared" si="9"/>
        <v>0</v>
      </c>
      <c r="CC58">
        <f t="shared" si="10"/>
        <v>0</v>
      </c>
      <c r="CD58">
        <f t="shared" si="11"/>
        <v>1</v>
      </c>
      <c r="CE58">
        <f t="shared" si="12"/>
        <v>0</v>
      </c>
      <c r="CF58">
        <f t="shared" si="13"/>
        <v>1</v>
      </c>
      <c r="CG58">
        <f t="shared" si="14"/>
        <v>0</v>
      </c>
      <c r="CH58">
        <f t="shared" si="15"/>
        <v>0</v>
      </c>
      <c r="CI58">
        <f t="shared" si="16"/>
        <v>1</v>
      </c>
      <c r="CJ58">
        <f t="shared" si="17"/>
        <v>0</v>
      </c>
      <c r="CL58" t="str">
        <f t="shared" si="18"/>
        <v/>
      </c>
      <c r="CM58">
        <f t="shared" si="19"/>
        <v>2</v>
      </c>
    </row>
    <row r="59" spans="1:91" x14ac:dyDescent="0.25">
      <c r="A59">
        <v>90</v>
      </c>
      <c r="B59" t="s">
        <v>32</v>
      </c>
      <c r="C59" t="s">
        <v>37</v>
      </c>
      <c r="D59" t="s">
        <v>93</v>
      </c>
      <c r="AC59">
        <v>1</v>
      </c>
      <c r="AD59">
        <v>2</v>
      </c>
      <c r="AE59">
        <v>3</v>
      </c>
      <c r="AF59">
        <v>2</v>
      </c>
      <c r="AG59">
        <v>5</v>
      </c>
      <c r="AH59">
        <v>3</v>
      </c>
      <c r="BR59" s="3">
        <f t="shared" si="0"/>
        <v>2.6666666666666665</v>
      </c>
      <c r="BS59" s="3">
        <f t="shared" si="1"/>
        <v>1.3662601021279466</v>
      </c>
      <c r="BT59" s="6">
        <f t="shared" si="2"/>
        <v>6</v>
      </c>
      <c r="BU59" s="3">
        <f t="shared" si="3"/>
        <v>0.16666666666666666</v>
      </c>
      <c r="BW59">
        <f t="shared" si="4"/>
        <v>1</v>
      </c>
      <c r="BX59">
        <f t="shared" si="5"/>
        <v>2</v>
      </c>
      <c r="BY59">
        <f t="shared" si="6"/>
        <v>2</v>
      </c>
      <c r="BZ59">
        <f t="shared" si="7"/>
        <v>1</v>
      </c>
      <c r="CA59">
        <f t="shared" si="8"/>
        <v>0</v>
      </c>
      <c r="CB59">
        <f t="shared" si="9"/>
        <v>0</v>
      </c>
      <c r="CC59">
        <f t="shared" si="10"/>
        <v>0</v>
      </c>
      <c r="CD59">
        <f t="shared" si="11"/>
        <v>0</v>
      </c>
      <c r="CE59">
        <f t="shared" si="12"/>
        <v>0</v>
      </c>
      <c r="CF59">
        <f t="shared" si="13"/>
        <v>0</v>
      </c>
      <c r="CG59">
        <f t="shared" si="14"/>
        <v>0</v>
      </c>
      <c r="CH59">
        <f t="shared" si="15"/>
        <v>0</v>
      </c>
      <c r="CI59">
        <f t="shared" si="16"/>
        <v>0</v>
      </c>
      <c r="CJ59">
        <f t="shared" si="17"/>
        <v>0</v>
      </c>
      <c r="CL59" t="str">
        <f t="shared" si="18"/>
        <v/>
      </c>
      <c r="CM59">
        <f t="shared" si="19"/>
        <v>1</v>
      </c>
    </row>
    <row r="60" spans="1:91" x14ac:dyDescent="0.25">
      <c r="A60">
        <v>93</v>
      </c>
      <c r="B60" t="s">
        <v>33</v>
      </c>
      <c r="C60" t="s">
        <v>37</v>
      </c>
      <c r="D60" t="s">
        <v>46</v>
      </c>
      <c r="AU60">
        <v>7</v>
      </c>
      <c r="AV60">
        <v>4</v>
      </c>
      <c r="AW60" t="s">
        <v>12</v>
      </c>
      <c r="AX60">
        <v>5</v>
      </c>
      <c r="AY60">
        <v>4</v>
      </c>
      <c r="AZ60">
        <v>6</v>
      </c>
      <c r="BA60">
        <v>4</v>
      </c>
      <c r="BB60">
        <v>8</v>
      </c>
      <c r="BC60">
        <v>7</v>
      </c>
      <c r="BD60">
        <v>4</v>
      </c>
      <c r="BE60">
        <v>2</v>
      </c>
      <c r="BF60">
        <v>3</v>
      </c>
      <c r="BG60">
        <v>7</v>
      </c>
      <c r="BH60" t="s">
        <v>6</v>
      </c>
      <c r="BI60">
        <v>8</v>
      </c>
      <c r="BJ60">
        <v>7</v>
      </c>
      <c r="BK60">
        <v>8</v>
      </c>
      <c r="BL60">
        <v>8</v>
      </c>
      <c r="BM60">
        <v>10</v>
      </c>
      <c r="BN60">
        <v>3</v>
      </c>
      <c r="BO60" t="s">
        <v>6</v>
      </c>
      <c r="BP60">
        <v>9</v>
      </c>
      <c r="BQ60">
        <v>11</v>
      </c>
      <c r="BR60" s="3">
        <f t="shared" si="0"/>
        <v>6.25</v>
      </c>
      <c r="BS60" s="3">
        <f t="shared" si="1"/>
        <v>2.5105042479444979</v>
      </c>
      <c r="BT60" s="6">
        <f t="shared" si="2"/>
        <v>20</v>
      </c>
      <c r="BU60" s="3">
        <f t="shared" si="3"/>
        <v>0</v>
      </c>
      <c r="BW60">
        <f t="shared" si="4"/>
        <v>0</v>
      </c>
      <c r="BX60">
        <f t="shared" si="5"/>
        <v>1</v>
      </c>
      <c r="BY60">
        <f t="shared" si="6"/>
        <v>2</v>
      </c>
      <c r="BZ60">
        <f t="shared" si="7"/>
        <v>1</v>
      </c>
      <c r="CA60">
        <f t="shared" si="8"/>
        <v>1</v>
      </c>
      <c r="CB60">
        <f t="shared" si="9"/>
        <v>1</v>
      </c>
      <c r="CC60">
        <f t="shared" si="10"/>
        <v>4</v>
      </c>
      <c r="CD60">
        <f t="shared" si="11"/>
        <v>4</v>
      </c>
      <c r="CE60">
        <f t="shared" si="12"/>
        <v>1</v>
      </c>
      <c r="CF60">
        <f t="shared" si="13"/>
        <v>1</v>
      </c>
      <c r="CG60">
        <f t="shared" si="14"/>
        <v>2</v>
      </c>
      <c r="CH60">
        <f t="shared" si="15"/>
        <v>0</v>
      </c>
      <c r="CI60">
        <f t="shared" si="16"/>
        <v>0</v>
      </c>
      <c r="CJ60">
        <f t="shared" si="17"/>
        <v>1</v>
      </c>
      <c r="CL60" t="str">
        <f t="shared" si="18"/>
        <v/>
      </c>
      <c r="CM60">
        <f t="shared" si="19"/>
        <v>0</v>
      </c>
    </row>
    <row r="61" spans="1:91" x14ac:dyDescent="0.25">
      <c r="A61">
        <v>95</v>
      </c>
      <c r="B61" t="s">
        <v>32</v>
      </c>
      <c r="C61" t="s">
        <v>37</v>
      </c>
      <c r="D61" t="s">
        <v>93</v>
      </c>
      <c r="AZ61">
        <v>8</v>
      </c>
      <c r="BA61">
        <v>8</v>
      </c>
      <c r="BB61">
        <v>7</v>
      </c>
      <c r="BC61">
        <v>8</v>
      </c>
      <c r="BD61">
        <v>8</v>
      </c>
      <c r="BE61">
        <v>7</v>
      </c>
      <c r="BF61">
        <v>6</v>
      </c>
      <c r="BG61">
        <v>2</v>
      </c>
      <c r="BH61">
        <v>11</v>
      </c>
      <c r="BI61">
        <v>7</v>
      </c>
      <c r="BJ61">
        <v>8</v>
      </c>
      <c r="BK61" t="s">
        <v>6</v>
      </c>
      <c r="BL61">
        <v>9</v>
      </c>
      <c r="BM61">
        <v>3</v>
      </c>
      <c r="BN61">
        <v>11</v>
      </c>
      <c r="BO61">
        <v>9</v>
      </c>
      <c r="BP61">
        <v>10</v>
      </c>
      <c r="BQ61">
        <v>6</v>
      </c>
      <c r="BR61" s="3">
        <f t="shared" si="0"/>
        <v>7.5294117647058822</v>
      </c>
      <c r="BS61" s="3">
        <f t="shared" si="1"/>
        <v>2.4009801919951239</v>
      </c>
      <c r="BT61" s="6">
        <f t="shared" si="2"/>
        <v>17</v>
      </c>
      <c r="BU61" s="3">
        <f t="shared" si="3"/>
        <v>0</v>
      </c>
      <c r="BW61">
        <f t="shared" si="4"/>
        <v>0</v>
      </c>
      <c r="BX61">
        <f t="shared" si="5"/>
        <v>1</v>
      </c>
      <c r="BY61">
        <f t="shared" si="6"/>
        <v>1</v>
      </c>
      <c r="BZ61">
        <f t="shared" si="7"/>
        <v>0</v>
      </c>
      <c r="CA61">
        <f t="shared" si="8"/>
        <v>2</v>
      </c>
      <c r="CB61">
        <f t="shared" si="9"/>
        <v>2</v>
      </c>
      <c r="CC61">
        <f t="shared" si="10"/>
        <v>3</v>
      </c>
      <c r="CD61">
        <f t="shared" si="11"/>
        <v>5</v>
      </c>
      <c r="CE61">
        <f t="shared" si="12"/>
        <v>2</v>
      </c>
      <c r="CF61">
        <f t="shared" si="13"/>
        <v>1</v>
      </c>
      <c r="CG61">
        <f t="shared" si="14"/>
        <v>1</v>
      </c>
      <c r="CH61">
        <f t="shared" si="15"/>
        <v>0</v>
      </c>
      <c r="CI61">
        <f t="shared" si="16"/>
        <v>0</v>
      </c>
      <c r="CJ61">
        <f t="shared" si="17"/>
        <v>0</v>
      </c>
      <c r="CL61" t="str">
        <f t="shared" si="18"/>
        <v/>
      </c>
      <c r="CM61">
        <f t="shared" si="19"/>
        <v>0</v>
      </c>
    </row>
    <row r="62" spans="1:91" x14ac:dyDescent="0.25">
      <c r="A62">
        <v>98</v>
      </c>
      <c r="B62" t="s">
        <v>32</v>
      </c>
      <c r="C62" t="s">
        <v>37</v>
      </c>
      <c r="D62" t="s">
        <v>24</v>
      </c>
      <c r="AU62" t="s">
        <v>6</v>
      </c>
      <c r="AV62">
        <v>3</v>
      </c>
      <c r="BR62" s="3">
        <f t="shared" si="0"/>
        <v>3</v>
      </c>
      <c r="BS62" s="3"/>
      <c r="BT62" s="6">
        <f t="shared" si="2"/>
        <v>1</v>
      </c>
      <c r="BU62" s="3">
        <f t="shared" si="3"/>
        <v>0</v>
      </c>
      <c r="BW62">
        <f t="shared" si="4"/>
        <v>0</v>
      </c>
      <c r="BX62">
        <f t="shared" si="5"/>
        <v>0</v>
      </c>
      <c r="BY62">
        <f t="shared" si="6"/>
        <v>1</v>
      </c>
      <c r="BZ62">
        <f t="shared" si="7"/>
        <v>0</v>
      </c>
      <c r="CA62">
        <f t="shared" si="8"/>
        <v>0</v>
      </c>
      <c r="CB62">
        <f t="shared" si="9"/>
        <v>0</v>
      </c>
      <c r="CC62">
        <f t="shared" si="10"/>
        <v>0</v>
      </c>
      <c r="CD62">
        <f t="shared" si="11"/>
        <v>0</v>
      </c>
      <c r="CE62">
        <f t="shared" si="12"/>
        <v>0</v>
      </c>
      <c r="CF62">
        <f t="shared" si="13"/>
        <v>0</v>
      </c>
      <c r="CG62">
        <f t="shared" si="14"/>
        <v>1</v>
      </c>
      <c r="CH62">
        <f t="shared" si="15"/>
        <v>0</v>
      </c>
      <c r="CI62">
        <f t="shared" si="16"/>
        <v>0</v>
      </c>
      <c r="CJ62">
        <f t="shared" si="17"/>
        <v>0</v>
      </c>
      <c r="CL62" t="str">
        <f t="shared" si="18"/>
        <v/>
      </c>
      <c r="CM62">
        <f t="shared" si="19"/>
        <v>0</v>
      </c>
    </row>
    <row r="63" spans="1:91" x14ac:dyDescent="0.25">
      <c r="A63">
        <v>99</v>
      </c>
      <c r="B63" t="s">
        <v>31</v>
      </c>
      <c r="C63" t="s">
        <v>37</v>
      </c>
      <c r="D63" t="s">
        <v>210</v>
      </c>
      <c r="E63">
        <v>3</v>
      </c>
      <c r="BR63" s="3">
        <f t="shared" si="0"/>
        <v>3</v>
      </c>
      <c r="BS63" s="3"/>
      <c r="BT63" s="6">
        <f t="shared" si="2"/>
        <v>1</v>
      </c>
      <c r="BU63" s="3">
        <f t="shared" si="3"/>
        <v>0</v>
      </c>
      <c r="BW63">
        <f t="shared" si="4"/>
        <v>0</v>
      </c>
      <c r="BX63">
        <f t="shared" si="5"/>
        <v>0</v>
      </c>
      <c r="BY63">
        <f t="shared" si="6"/>
        <v>1</v>
      </c>
      <c r="BZ63">
        <f t="shared" si="7"/>
        <v>0</v>
      </c>
      <c r="CA63">
        <f t="shared" si="8"/>
        <v>0</v>
      </c>
      <c r="CB63">
        <f t="shared" si="9"/>
        <v>0</v>
      </c>
      <c r="CC63">
        <f t="shared" si="10"/>
        <v>0</v>
      </c>
      <c r="CD63">
        <f t="shared" si="11"/>
        <v>0</v>
      </c>
      <c r="CE63">
        <f t="shared" si="12"/>
        <v>0</v>
      </c>
      <c r="CF63">
        <f t="shared" si="13"/>
        <v>0</v>
      </c>
      <c r="CG63">
        <f t="shared" si="14"/>
        <v>0</v>
      </c>
      <c r="CH63">
        <f t="shared" si="15"/>
        <v>0</v>
      </c>
      <c r="CI63">
        <f t="shared" si="16"/>
        <v>0</v>
      </c>
      <c r="CJ63">
        <f t="shared" si="17"/>
        <v>0</v>
      </c>
      <c r="CL63" t="str">
        <f t="shared" si="18"/>
        <v/>
      </c>
      <c r="CM63">
        <f t="shared" si="19"/>
        <v>0</v>
      </c>
    </row>
    <row r="64" spans="1:91" x14ac:dyDescent="0.25">
      <c r="A64">
        <v>99</v>
      </c>
      <c r="B64" t="s">
        <v>32</v>
      </c>
      <c r="C64" t="s">
        <v>37</v>
      </c>
      <c r="D64" t="s">
        <v>24</v>
      </c>
      <c r="V64">
        <v>2</v>
      </c>
      <c r="W64" t="s">
        <v>86</v>
      </c>
      <c r="X64">
        <v>2</v>
      </c>
      <c r="Y64">
        <v>1</v>
      </c>
      <c r="Z64">
        <v>1</v>
      </c>
      <c r="AA64">
        <v>1</v>
      </c>
      <c r="AB64" t="s">
        <v>6</v>
      </c>
      <c r="BR64" s="3">
        <f t="shared" si="0"/>
        <v>1.4</v>
      </c>
      <c r="BS64" s="3">
        <f t="shared" si="1"/>
        <v>0.54772255750516596</v>
      </c>
      <c r="BT64" s="6">
        <f t="shared" si="2"/>
        <v>5</v>
      </c>
      <c r="BU64" s="3">
        <f t="shared" si="3"/>
        <v>0.6</v>
      </c>
      <c r="BW64">
        <f t="shared" si="4"/>
        <v>3</v>
      </c>
      <c r="BX64">
        <f t="shared" si="5"/>
        <v>2</v>
      </c>
      <c r="BY64">
        <f t="shared" si="6"/>
        <v>0</v>
      </c>
      <c r="BZ64">
        <f t="shared" si="7"/>
        <v>0</v>
      </c>
      <c r="CA64">
        <f t="shared" si="8"/>
        <v>0</v>
      </c>
      <c r="CB64">
        <f t="shared" si="9"/>
        <v>0</v>
      </c>
      <c r="CC64">
        <f t="shared" si="10"/>
        <v>0</v>
      </c>
      <c r="CD64">
        <f t="shared" si="11"/>
        <v>0</v>
      </c>
      <c r="CE64">
        <f t="shared" si="12"/>
        <v>0</v>
      </c>
      <c r="CF64">
        <f t="shared" si="13"/>
        <v>0</v>
      </c>
      <c r="CG64">
        <f t="shared" si="14"/>
        <v>1</v>
      </c>
      <c r="CH64">
        <f t="shared" si="15"/>
        <v>0</v>
      </c>
      <c r="CI64">
        <f t="shared" si="16"/>
        <v>0</v>
      </c>
      <c r="CJ64">
        <f t="shared" si="17"/>
        <v>0</v>
      </c>
      <c r="CL64" t="str">
        <f t="shared" si="18"/>
        <v/>
      </c>
      <c r="CM64">
        <f t="shared" si="19"/>
        <v>3</v>
      </c>
    </row>
    <row r="65" spans="1:91" x14ac:dyDescent="0.25">
      <c r="A65">
        <v>99</v>
      </c>
      <c r="B65" t="s">
        <v>32</v>
      </c>
      <c r="C65" t="s">
        <v>37</v>
      </c>
      <c r="D65" t="s">
        <v>280</v>
      </c>
      <c r="AC65">
        <v>3</v>
      </c>
      <c r="AD65">
        <v>3</v>
      </c>
      <c r="AE65">
        <v>6</v>
      </c>
      <c r="AF65">
        <v>5</v>
      </c>
      <c r="AG65">
        <v>3</v>
      </c>
      <c r="AH65">
        <v>4</v>
      </c>
      <c r="BR65" s="3">
        <f t="shared" si="0"/>
        <v>4</v>
      </c>
      <c r="BS65" s="3">
        <f t="shared" si="1"/>
        <v>1.2649110640673518</v>
      </c>
      <c r="BT65" s="6">
        <f t="shared" si="2"/>
        <v>6</v>
      </c>
      <c r="BU65" s="3">
        <f t="shared" si="3"/>
        <v>0</v>
      </c>
      <c r="BW65">
        <f t="shared" si="4"/>
        <v>0</v>
      </c>
      <c r="BX65">
        <f t="shared" si="5"/>
        <v>0</v>
      </c>
      <c r="BY65">
        <f t="shared" si="6"/>
        <v>3</v>
      </c>
      <c r="BZ65">
        <f t="shared" si="7"/>
        <v>1</v>
      </c>
      <c r="CA65">
        <f t="shared" si="8"/>
        <v>1</v>
      </c>
      <c r="CB65">
        <f t="shared" si="9"/>
        <v>1</v>
      </c>
      <c r="CC65">
        <f t="shared" si="10"/>
        <v>0</v>
      </c>
      <c r="CD65">
        <f t="shared" si="11"/>
        <v>0</v>
      </c>
      <c r="CE65">
        <f t="shared" si="12"/>
        <v>0</v>
      </c>
      <c r="CF65">
        <f t="shared" si="13"/>
        <v>0</v>
      </c>
      <c r="CG65">
        <f t="shared" si="14"/>
        <v>0</v>
      </c>
      <c r="CH65">
        <f t="shared" si="15"/>
        <v>0</v>
      </c>
      <c r="CI65">
        <f t="shared" si="16"/>
        <v>0</v>
      </c>
      <c r="CJ65">
        <f t="shared" si="17"/>
        <v>0</v>
      </c>
      <c r="CL65" t="str">
        <f t="shared" si="18"/>
        <v/>
      </c>
      <c r="CM65">
        <f t="shared" si="19"/>
        <v>0</v>
      </c>
    </row>
  </sheetData>
  <autoFilter ref="A2:BQ65" xr:uid="{58C066FA-433C-4890-A71E-3181037F7D85}">
    <sortState xmlns:xlrd2="http://schemas.microsoft.com/office/spreadsheetml/2017/richdata2" ref="A3:BQ65">
      <sortCondition ref="A2:A65"/>
    </sortState>
  </autoFilter>
  <mergeCells count="16">
    <mergeCell ref="AC1:AH1"/>
    <mergeCell ref="E1:G1"/>
    <mergeCell ref="H1:L1"/>
    <mergeCell ref="M1:Q1"/>
    <mergeCell ref="R1:V1"/>
    <mergeCell ref="W1:AB1"/>
    <mergeCell ref="BR1:BU1"/>
    <mergeCell ref="BW1:CJ1"/>
    <mergeCell ref="CL1:CS1"/>
    <mergeCell ref="CX1:DL1"/>
    <mergeCell ref="AI1:AN1"/>
    <mergeCell ref="AO1:AT1"/>
    <mergeCell ref="AU1:AY1"/>
    <mergeCell ref="AZ1:BE1"/>
    <mergeCell ref="BF1:BK1"/>
    <mergeCell ref="BL1:BQ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6C52B-5373-4DC0-8B1A-1CBAD1FA8A82}">
  <dimension ref="A1:CN76"/>
  <sheetViews>
    <sheetView workbookViewId="0">
      <pane xSplit="4" ySplit="2" topLeftCell="AO3" activePane="bottomRight" state="frozen"/>
      <selection pane="topRight" activeCell="E1" sqref="E1"/>
      <selection pane="bottomLeft" activeCell="A3" sqref="A3"/>
      <selection pane="bottomRight" activeCell="BV73" sqref="BV73"/>
    </sheetView>
  </sheetViews>
  <sheetFormatPr defaultRowHeight="15" x14ac:dyDescent="0.25"/>
  <cols>
    <col min="1" max="1" width="5.28515625" bestFit="1" customWidth="1"/>
    <col min="2" max="2" width="12.42578125" bestFit="1" customWidth="1"/>
    <col min="3" max="3" width="5.85546875" bestFit="1" customWidth="1"/>
    <col min="4" max="4" width="23.140625" bestFit="1" customWidth="1"/>
    <col min="5" max="5" width="4.5703125" bestFit="1" customWidth="1"/>
    <col min="6" max="6" width="4.140625" bestFit="1" customWidth="1"/>
    <col min="7" max="7" width="4.28515625" bestFit="1" customWidth="1"/>
    <col min="8" max="8" width="4.42578125" bestFit="1" customWidth="1"/>
    <col min="9" max="9" width="5" bestFit="1" customWidth="1"/>
    <col min="10" max="10" width="5.140625" bestFit="1" customWidth="1"/>
    <col min="11" max="11" width="4.28515625" bestFit="1" customWidth="1"/>
    <col min="12" max="13" width="4" bestFit="1" customWidth="1"/>
    <col min="14" max="14" width="4.5703125" bestFit="1" customWidth="1"/>
    <col min="15" max="15" width="4.140625" bestFit="1" customWidth="1"/>
    <col min="16" max="16" width="4.5703125" bestFit="1" customWidth="1"/>
    <col min="17" max="17" width="4.140625" bestFit="1" customWidth="1"/>
    <col min="18" max="18" width="4.28515625" bestFit="1" customWidth="1"/>
    <col min="19" max="19" width="4.42578125" bestFit="1" customWidth="1"/>
    <col min="20" max="20" width="5" bestFit="1" customWidth="1"/>
    <col min="21" max="21" width="5.140625" bestFit="1" customWidth="1"/>
    <col min="22" max="23" width="4" bestFit="1" customWidth="1"/>
    <col min="24" max="24" width="4.5703125" bestFit="1" customWidth="1"/>
    <col min="25" max="25" width="4.140625" bestFit="1" customWidth="1"/>
    <col min="26" max="26" width="4.5703125" bestFit="1" customWidth="1"/>
    <col min="27" max="27" width="4.140625" bestFit="1" customWidth="1"/>
    <col min="28" max="28" width="4.28515625" bestFit="1" customWidth="1"/>
    <col min="29" max="29" width="4.42578125" bestFit="1" customWidth="1"/>
    <col min="30" max="30" width="5" bestFit="1" customWidth="1"/>
    <col min="31" max="31" width="5.140625" bestFit="1" customWidth="1"/>
    <col min="32" max="32" width="4.140625" bestFit="1" customWidth="1"/>
    <col min="33" max="34" width="4" bestFit="1" customWidth="1"/>
    <col min="35" max="35" width="4.5703125" bestFit="1" customWidth="1"/>
    <col min="36" max="36" width="4.140625" bestFit="1" customWidth="1"/>
    <col min="37" max="37" width="4.5703125" bestFit="1" customWidth="1"/>
    <col min="38" max="38" width="4.140625" bestFit="1" customWidth="1"/>
    <col min="39" max="39" width="4.28515625" bestFit="1" customWidth="1"/>
    <col min="40" max="40" width="4.5703125" bestFit="1" customWidth="1"/>
    <col min="41" max="41" width="5" bestFit="1" customWidth="1"/>
    <col min="42" max="42" width="5.140625" bestFit="1" customWidth="1"/>
    <col min="43" max="43" width="4.140625" bestFit="1" customWidth="1"/>
    <col min="44" max="45" width="4" bestFit="1" customWidth="1"/>
    <col min="46" max="46" width="4.42578125" bestFit="1" customWidth="1"/>
    <col min="47" max="47" width="4.140625" bestFit="1" customWidth="1"/>
    <col min="48" max="48" width="4.5703125" bestFit="1" customWidth="1"/>
    <col min="49" max="49" width="4.140625" bestFit="1" customWidth="1"/>
    <col min="50" max="50" width="4.28515625" bestFit="1" customWidth="1"/>
    <col min="51" max="51" width="5.42578125" bestFit="1" customWidth="1"/>
    <col min="52" max="52" width="5" bestFit="1" customWidth="1"/>
    <col min="53" max="53" width="5.140625" bestFit="1" customWidth="1"/>
    <col min="54" max="54" width="4.140625" bestFit="1" customWidth="1"/>
    <col min="55" max="56" width="4" bestFit="1" customWidth="1"/>
    <col min="57" max="57" width="4.42578125" bestFit="1" customWidth="1"/>
    <col min="58" max="58" width="4.140625" bestFit="1" customWidth="1"/>
    <col min="59" max="59" width="4.5703125" bestFit="1" customWidth="1"/>
    <col min="60" max="60" width="4.140625" bestFit="1" customWidth="1"/>
    <col min="61" max="61" width="4.28515625" bestFit="1" customWidth="1"/>
    <col min="62" max="62" width="5.42578125" bestFit="1" customWidth="1"/>
    <col min="63" max="63" width="5" bestFit="1" customWidth="1"/>
    <col min="64" max="64" width="5.140625" bestFit="1" customWidth="1"/>
    <col min="65" max="65" width="4.140625" bestFit="1" customWidth="1"/>
    <col min="66" max="67" width="4" bestFit="1" customWidth="1"/>
    <col min="68" max="68" width="4.42578125" bestFit="1" customWidth="1"/>
    <col min="69" max="69" width="4.140625" bestFit="1" customWidth="1"/>
    <col min="70" max="71" width="5.5703125" bestFit="1" customWidth="1"/>
    <col min="72" max="72" width="5.140625" bestFit="1" customWidth="1"/>
    <col min="73" max="74" width="4" bestFit="1" customWidth="1"/>
    <col min="75" max="75" width="5.140625" bestFit="1" customWidth="1"/>
    <col min="76" max="76" width="5.42578125" bestFit="1" customWidth="1"/>
    <col min="77" max="77" width="4" bestFit="1" customWidth="1"/>
    <col min="78" max="78" width="5.140625" bestFit="1" customWidth="1"/>
    <col min="79" max="79" width="4.42578125" bestFit="1" customWidth="1"/>
    <col min="80" max="80" width="5.140625" bestFit="1" customWidth="1"/>
    <col min="81" max="81" width="6" bestFit="1" customWidth="1"/>
    <col min="82" max="82" width="5.42578125" bestFit="1" customWidth="1"/>
    <col min="83" max="83" width="4.140625" bestFit="1" customWidth="1"/>
    <col min="84" max="84" width="5" bestFit="1" customWidth="1"/>
    <col min="85" max="86" width="6" bestFit="1" customWidth="1"/>
    <col min="87" max="87" width="4.140625" bestFit="1" customWidth="1"/>
    <col min="88" max="88" width="4" bestFit="1" customWidth="1"/>
    <col min="89" max="89" width="4.42578125" bestFit="1" customWidth="1"/>
    <col min="90" max="90" width="4.28515625" bestFit="1" customWidth="1"/>
    <col min="91" max="91" width="4" bestFit="1" customWidth="1"/>
    <col min="92" max="92" width="4.140625" bestFit="1" customWidth="1"/>
  </cols>
  <sheetData>
    <row r="1" spans="1:92" x14ac:dyDescent="0.25">
      <c r="E1" s="17">
        <v>2014</v>
      </c>
      <c r="F1" s="17"/>
      <c r="G1" s="17"/>
      <c r="H1" s="17"/>
      <c r="I1" s="17"/>
      <c r="J1" s="17"/>
      <c r="K1" s="17"/>
      <c r="L1" s="17"/>
      <c r="M1" s="17"/>
      <c r="N1" s="17"/>
      <c r="O1" s="17"/>
      <c r="P1" s="17">
        <v>2015</v>
      </c>
      <c r="Q1" s="17"/>
      <c r="R1" s="17"/>
      <c r="S1" s="17"/>
      <c r="T1" s="17"/>
      <c r="U1" s="17"/>
      <c r="V1" s="17"/>
      <c r="W1" s="17"/>
      <c r="X1" s="17"/>
      <c r="Y1" s="17"/>
      <c r="Z1" s="17">
        <v>2016</v>
      </c>
      <c r="AA1" s="17"/>
      <c r="AB1" s="17"/>
      <c r="AC1" s="17"/>
      <c r="AD1" s="17"/>
      <c r="AE1" s="17"/>
      <c r="AF1" s="17"/>
      <c r="AG1" s="17"/>
      <c r="AH1" s="17"/>
      <c r="AI1" s="17"/>
      <c r="AJ1" s="17"/>
      <c r="AK1" s="17">
        <v>2017</v>
      </c>
      <c r="AL1" s="17"/>
      <c r="AM1" s="17"/>
      <c r="AN1" s="17"/>
      <c r="AO1" s="17"/>
      <c r="AP1" s="17"/>
      <c r="AQ1" s="17"/>
      <c r="AR1" s="17"/>
      <c r="AS1" s="17"/>
      <c r="AT1" s="17"/>
      <c r="AU1" s="17"/>
      <c r="AV1" s="17">
        <v>2018</v>
      </c>
      <c r="AW1" s="17"/>
      <c r="AX1" s="17"/>
      <c r="AY1" s="17"/>
      <c r="AZ1" s="17"/>
      <c r="BA1" s="17"/>
      <c r="BB1" s="17"/>
      <c r="BC1" s="17"/>
      <c r="BD1" s="17"/>
      <c r="BE1" s="17"/>
      <c r="BF1" s="17"/>
      <c r="BG1" s="17">
        <v>2019</v>
      </c>
      <c r="BH1" s="17"/>
      <c r="BI1" s="17"/>
      <c r="BJ1" s="17"/>
      <c r="BK1" s="17"/>
      <c r="BL1" s="17"/>
      <c r="BM1" s="17"/>
      <c r="BN1" s="17"/>
      <c r="BO1" s="17"/>
      <c r="BP1" s="17"/>
      <c r="BQ1" s="17"/>
      <c r="BR1" s="17">
        <v>2020</v>
      </c>
      <c r="BS1" s="17"/>
      <c r="BT1" s="17"/>
      <c r="BU1" s="17"/>
      <c r="BV1" s="17"/>
      <c r="BW1" s="17"/>
      <c r="BX1" s="17"/>
      <c r="BY1" s="17"/>
      <c r="BZ1" s="17"/>
      <c r="CA1" s="17"/>
      <c r="CB1" s="17"/>
      <c r="CC1" s="17">
        <v>2021</v>
      </c>
      <c r="CD1" s="17"/>
      <c r="CE1" s="17"/>
      <c r="CF1" s="17"/>
      <c r="CG1" s="17"/>
      <c r="CH1" s="17"/>
      <c r="CI1" s="17"/>
      <c r="CJ1" s="17"/>
      <c r="CK1" s="17"/>
      <c r="CL1" s="17"/>
      <c r="CM1" s="17"/>
      <c r="CN1" s="17"/>
    </row>
    <row r="2" spans="1:92" x14ac:dyDescent="0.25">
      <c r="A2" t="s">
        <v>21</v>
      </c>
      <c r="B2" t="s">
        <v>22</v>
      </c>
      <c r="C2" t="s">
        <v>35</v>
      </c>
      <c r="D2" t="s">
        <v>0</v>
      </c>
      <c r="E2" t="s">
        <v>295</v>
      </c>
      <c r="F2" t="s">
        <v>1</v>
      </c>
      <c r="G2" t="s">
        <v>296</v>
      </c>
      <c r="H2" t="s">
        <v>297</v>
      </c>
      <c r="I2" t="s">
        <v>298</v>
      </c>
      <c r="J2" t="s">
        <v>299</v>
      </c>
      <c r="K2" t="s">
        <v>300</v>
      </c>
      <c r="L2" t="s">
        <v>301</v>
      </c>
      <c r="M2" t="s">
        <v>302</v>
      </c>
      <c r="N2" t="s">
        <v>303</v>
      </c>
      <c r="O2" t="s">
        <v>304</v>
      </c>
      <c r="P2" t="s">
        <v>295</v>
      </c>
      <c r="Q2" t="s">
        <v>1</v>
      </c>
      <c r="R2" t="s">
        <v>296</v>
      </c>
      <c r="S2" t="s">
        <v>297</v>
      </c>
      <c r="T2" t="s">
        <v>298</v>
      </c>
      <c r="U2" t="s">
        <v>299</v>
      </c>
      <c r="V2" t="s">
        <v>301</v>
      </c>
      <c r="W2" t="s">
        <v>302</v>
      </c>
      <c r="X2" t="s">
        <v>303</v>
      </c>
      <c r="Y2" t="s">
        <v>304</v>
      </c>
      <c r="Z2" t="s">
        <v>295</v>
      </c>
      <c r="AA2" t="s">
        <v>1</v>
      </c>
      <c r="AB2" t="s">
        <v>296</v>
      </c>
      <c r="AC2" t="s">
        <v>297</v>
      </c>
      <c r="AD2" t="s">
        <v>298</v>
      </c>
      <c r="AE2" t="s">
        <v>299</v>
      </c>
      <c r="AF2" t="s">
        <v>306</v>
      </c>
      <c r="AG2" t="s">
        <v>301</v>
      </c>
      <c r="AH2" t="s">
        <v>302</v>
      </c>
      <c r="AI2" t="s">
        <v>303</v>
      </c>
      <c r="AJ2" t="s">
        <v>304</v>
      </c>
      <c r="AK2" t="s">
        <v>295</v>
      </c>
      <c r="AL2" t="s">
        <v>1</v>
      </c>
      <c r="AM2" t="s">
        <v>296</v>
      </c>
      <c r="AN2" t="s">
        <v>303</v>
      </c>
      <c r="AO2" t="s">
        <v>298</v>
      </c>
      <c r="AP2" t="s">
        <v>299</v>
      </c>
      <c r="AQ2" t="s">
        <v>306</v>
      </c>
      <c r="AR2" t="s">
        <v>301</v>
      </c>
      <c r="AS2" t="s">
        <v>302</v>
      </c>
      <c r="AT2" t="s">
        <v>297</v>
      </c>
      <c r="AU2" t="s">
        <v>304</v>
      </c>
      <c r="AV2" t="s">
        <v>295</v>
      </c>
      <c r="AW2" t="s">
        <v>1</v>
      </c>
      <c r="AX2" t="s">
        <v>296</v>
      </c>
      <c r="AY2" t="s">
        <v>307</v>
      </c>
      <c r="AZ2" t="s">
        <v>298</v>
      </c>
      <c r="BA2" t="s">
        <v>299</v>
      </c>
      <c r="BB2" t="s">
        <v>306</v>
      </c>
      <c r="BC2" t="s">
        <v>301</v>
      </c>
      <c r="BD2" t="s">
        <v>302</v>
      </c>
      <c r="BE2" t="s">
        <v>297</v>
      </c>
      <c r="BF2" t="s">
        <v>304</v>
      </c>
      <c r="BG2" t="s">
        <v>295</v>
      </c>
      <c r="BH2" t="s">
        <v>1</v>
      </c>
      <c r="BI2" t="s">
        <v>296</v>
      </c>
      <c r="BJ2" t="s">
        <v>307</v>
      </c>
      <c r="BK2" t="s">
        <v>298</v>
      </c>
      <c r="BL2" t="s">
        <v>299</v>
      </c>
      <c r="BM2" t="s">
        <v>306</v>
      </c>
      <c r="BN2" t="s">
        <v>301</v>
      </c>
      <c r="BO2" t="s">
        <v>302</v>
      </c>
      <c r="BP2" t="s">
        <v>297</v>
      </c>
      <c r="BQ2" t="s">
        <v>304</v>
      </c>
      <c r="BR2" t="s">
        <v>308</v>
      </c>
      <c r="BS2" t="s">
        <v>309</v>
      </c>
      <c r="BT2" t="s">
        <v>310</v>
      </c>
      <c r="BU2" t="s">
        <v>301</v>
      </c>
      <c r="BV2" t="s">
        <v>302</v>
      </c>
      <c r="BW2" t="s">
        <v>311</v>
      </c>
      <c r="BX2" t="s">
        <v>307</v>
      </c>
      <c r="BY2" t="s">
        <v>312</v>
      </c>
      <c r="BZ2" t="s">
        <v>313</v>
      </c>
      <c r="CA2" t="s">
        <v>297</v>
      </c>
      <c r="CB2" t="s">
        <v>314</v>
      </c>
      <c r="CC2" t="s">
        <v>318</v>
      </c>
      <c r="CD2" t="s">
        <v>319</v>
      </c>
      <c r="CE2" t="s">
        <v>1</v>
      </c>
      <c r="CF2" t="s">
        <v>315</v>
      </c>
      <c r="CG2" t="s">
        <v>316</v>
      </c>
      <c r="CH2" t="s">
        <v>317</v>
      </c>
      <c r="CI2" t="s">
        <v>306</v>
      </c>
      <c r="CJ2" t="s">
        <v>301</v>
      </c>
      <c r="CK2" t="s">
        <v>297</v>
      </c>
      <c r="CL2" t="s">
        <v>296</v>
      </c>
      <c r="CM2" t="s">
        <v>302</v>
      </c>
      <c r="CN2" t="s">
        <v>304</v>
      </c>
    </row>
    <row r="3" spans="1:92" x14ac:dyDescent="0.25">
      <c r="A3">
        <v>93</v>
      </c>
      <c r="B3" t="s">
        <v>293</v>
      </c>
      <c r="C3" t="s">
        <v>292</v>
      </c>
      <c r="D3" t="s">
        <v>211</v>
      </c>
      <c r="E3">
        <v>6</v>
      </c>
      <c r="F3">
        <v>2</v>
      </c>
      <c r="G3" t="s">
        <v>6</v>
      </c>
      <c r="H3">
        <v>7</v>
      </c>
      <c r="I3">
        <v>3</v>
      </c>
      <c r="J3">
        <v>2</v>
      </c>
      <c r="K3">
        <v>1</v>
      </c>
      <c r="L3">
        <v>3</v>
      </c>
      <c r="M3">
        <v>5</v>
      </c>
      <c r="N3">
        <v>1</v>
      </c>
      <c r="O3">
        <v>6</v>
      </c>
    </row>
    <row r="4" spans="1:92" x14ac:dyDescent="0.25">
      <c r="A4">
        <v>3</v>
      </c>
      <c r="B4" t="s">
        <v>34</v>
      </c>
      <c r="C4" t="s">
        <v>292</v>
      </c>
      <c r="D4" t="s">
        <v>107</v>
      </c>
      <c r="E4" t="s">
        <v>6</v>
      </c>
      <c r="F4">
        <v>8</v>
      </c>
      <c r="G4">
        <v>1</v>
      </c>
      <c r="H4">
        <v>1</v>
      </c>
      <c r="I4">
        <v>1</v>
      </c>
      <c r="J4">
        <v>1</v>
      </c>
      <c r="K4">
        <v>4</v>
      </c>
      <c r="L4">
        <v>6</v>
      </c>
      <c r="M4">
        <v>7</v>
      </c>
      <c r="N4">
        <v>9</v>
      </c>
      <c r="O4">
        <v>8</v>
      </c>
    </row>
    <row r="5" spans="1:92" x14ac:dyDescent="0.25">
      <c r="A5">
        <v>91</v>
      </c>
      <c r="B5" t="s">
        <v>293</v>
      </c>
      <c r="C5" t="s">
        <v>292</v>
      </c>
      <c r="D5" t="s">
        <v>211</v>
      </c>
      <c r="E5">
        <v>3</v>
      </c>
      <c r="F5">
        <v>7</v>
      </c>
      <c r="G5">
        <v>7</v>
      </c>
      <c r="H5">
        <v>6</v>
      </c>
      <c r="I5">
        <v>2</v>
      </c>
      <c r="J5">
        <v>3</v>
      </c>
      <c r="K5">
        <v>8</v>
      </c>
      <c r="L5">
        <v>4</v>
      </c>
      <c r="M5">
        <v>6</v>
      </c>
      <c r="N5">
        <v>2</v>
      </c>
      <c r="O5">
        <v>3</v>
      </c>
    </row>
    <row r="6" spans="1:92" x14ac:dyDescent="0.25">
      <c r="A6">
        <v>912</v>
      </c>
      <c r="B6" t="s">
        <v>33</v>
      </c>
      <c r="C6" t="s">
        <v>292</v>
      </c>
      <c r="D6" t="s">
        <v>294</v>
      </c>
      <c r="E6" t="s">
        <v>6</v>
      </c>
      <c r="F6">
        <v>1</v>
      </c>
      <c r="G6">
        <v>5</v>
      </c>
      <c r="H6">
        <v>8</v>
      </c>
      <c r="I6">
        <v>8</v>
      </c>
      <c r="J6">
        <v>9</v>
      </c>
      <c r="K6">
        <v>3</v>
      </c>
      <c r="L6">
        <v>5</v>
      </c>
      <c r="M6">
        <v>8</v>
      </c>
      <c r="N6">
        <v>3</v>
      </c>
      <c r="O6">
        <v>2</v>
      </c>
    </row>
    <row r="7" spans="1:92" x14ac:dyDescent="0.25">
      <c r="A7">
        <v>56</v>
      </c>
      <c r="B7" t="s">
        <v>88</v>
      </c>
      <c r="C7" t="s">
        <v>292</v>
      </c>
      <c r="D7" t="s">
        <v>290</v>
      </c>
      <c r="E7">
        <v>4</v>
      </c>
      <c r="F7">
        <v>10</v>
      </c>
      <c r="G7">
        <v>2</v>
      </c>
      <c r="H7">
        <v>10</v>
      </c>
      <c r="I7">
        <v>6</v>
      </c>
      <c r="J7">
        <v>4</v>
      </c>
      <c r="K7">
        <v>7</v>
      </c>
      <c r="L7">
        <v>2</v>
      </c>
      <c r="M7">
        <v>3</v>
      </c>
      <c r="N7">
        <v>7</v>
      </c>
      <c r="O7">
        <v>7</v>
      </c>
    </row>
    <row r="8" spans="1:92" x14ac:dyDescent="0.25">
      <c r="A8">
        <v>62</v>
      </c>
      <c r="B8" t="s">
        <v>31</v>
      </c>
      <c r="C8" t="s">
        <v>292</v>
      </c>
      <c r="D8" t="s">
        <v>214</v>
      </c>
      <c r="E8" t="s">
        <v>6</v>
      </c>
      <c r="F8" t="s">
        <v>105</v>
      </c>
      <c r="G8">
        <v>9</v>
      </c>
      <c r="H8">
        <v>3</v>
      </c>
      <c r="I8">
        <v>7</v>
      </c>
      <c r="J8">
        <v>10</v>
      </c>
      <c r="K8">
        <v>2</v>
      </c>
      <c r="L8">
        <v>1</v>
      </c>
      <c r="M8">
        <v>1</v>
      </c>
      <c r="N8">
        <v>4</v>
      </c>
      <c r="O8" t="s">
        <v>6</v>
      </c>
    </row>
    <row r="9" spans="1:92" x14ac:dyDescent="0.25">
      <c r="A9">
        <v>55</v>
      </c>
      <c r="B9" t="s">
        <v>88</v>
      </c>
      <c r="C9" t="s">
        <v>292</v>
      </c>
      <c r="D9" t="s">
        <v>290</v>
      </c>
      <c r="E9">
        <v>2</v>
      </c>
      <c r="F9">
        <v>3</v>
      </c>
      <c r="G9">
        <v>6</v>
      </c>
      <c r="H9">
        <v>2</v>
      </c>
      <c r="I9">
        <v>10</v>
      </c>
      <c r="J9">
        <v>6</v>
      </c>
      <c r="K9">
        <v>6</v>
      </c>
      <c r="L9">
        <v>8</v>
      </c>
      <c r="M9">
        <v>4</v>
      </c>
      <c r="N9">
        <v>6</v>
      </c>
      <c r="O9">
        <v>10</v>
      </c>
    </row>
    <row r="10" spans="1:92" x14ac:dyDescent="0.25">
      <c r="A10">
        <v>4</v>
      </c>
      <c r="B10" t="s">
        <v>34</v>
      </c>
      <c r="C10" t="s">
        <v>292</v>
      </c>
      <c r="D10" t="s">
        <v>107</v>
      </c>
      <c r="E10">
        <v>5</v>
      </c>
      <c r="F10">
        <v>6</v>
      </c>
      <c r="G10">
        <v>3</v>
      </c>
      <c r="H10">
        <v>5</v>
      </c>
      <c r="I10">
        <v>5</v>
      </c>
      <c r="J10">
        <v>7</v>
      </c>
      <c r="K10">
        <v>5</v>
      </c>
      <c r="L10">
        <v>7</v>
      </c>
      <c r="M10">
        <v>9</v>
      </c>
      <c r="N10">
        <v>10</v>
      </c>
      <c r="O10">
        <v>4</v>
      </c>
    </row>
    <row r="11" spans="1:92" x14ac:dyDescent="0.25">
      <c r="A11">
        <v>911</v>
      </c>
      <c r="B11" t="s">
        <v>33</v>
      </c>
      <c r="C11" t="s">
        <v>292</v>
      </c>
      <c r="D11" t="s">
        <v>294</v>
      </c>
      <c r="E11">
        <v>1</v>
      </c>
      <c r="F11">
        <v>9</v>
      </c>
      <c r="G11">
        <v>4</v>
      </c>
      <c r="H11">
        <v>9</v>
      </c>
      <c r="I11">
        <v>5</v>
      </c>
      <c r="J11">
        <v>5</v>
      </c>
      <c r="K11">
        <v>10</v>
      </c>
      <c r="L11">
        <v>10</v>
      </c>
      <c r="M11" t="s">
        <v>6</v>
      </c>
      <c r="N11" t="s">
        <v>6</v>
      </c>
      <c r="O11">
        <v>5</v>
      </c>
    </row>
    <row r="12" spans="1:92" x14ac:dyDescent="0.25">
      <c r="A12">
        <v>17</v>
      </c>
      <c r="B12" t="s">
        <v>33</v>
      </c>
      <c r="C12" t="s">
        <v>292</v>
      </c>
      <c r="D12" t="s">
        <v>291</v>
      </c>
      <c r="F12">
        <v>5</v>
      </c>
      <c r="G12">
        <v>8</v>
      </c>
      <c r="H12">
        <v>4</v>
      </c>
      <c r="I12">
        <v>9</v>
      </c>
      <c r="J12">
        <v>8</v>
      </c>
      <c r="K12">
        <v>9</v>
      </c>
      <c r="L12">
        <v>9</v>
      </c>
      <c r="M12">
        <v>2</v>
      </c>
      <c r="N12">
        <v>8</v>
      </c>
      <c r="O12">
        <v>1</v>
      </c>
    </row>
    <row r="13" spans="1:92" x14ac:dyDescent="0.25">
      <c r="A13">
        <v>911</v>
      </c>
      <c r="B13" t="s">
        <v>33</v>
      </c>
      <c r="C13" t="s">
        <v>292</v>
      </c>
      <c r="D13" t="s">
        <v>294</v>
      </c>
      <c r="P13">
        <v>5</v>
      </c>
      <c r="Q13">
        <v>5</v>
      </c>
      <c r="R13">
        <v>4</v>
      </c>
      <c r="S13">
        <v>3</v>
      </c>
      <c r="T13">
        <v>6</v>
      </c>
      <c r="U13">
        <v>1</v>
      </c>
      <c r="V13">
        <v>1</v>
      </c>
      <c r="W13">
        <v>1</v>
      </c>
      <c r="X13">
        <v>3</v>
      </c>
      <c r="Y13">
        <v>1</v>
      </c>
    </row>
    <row r="14" spans="1:92" x14ac:dyDescent="0.25">
      <c r="A14">
        <v>25</v>
      </c>
      <c r="B14" t="s">
        <v>88</v>
      </c>
      <c r="C14" t="s">
        <v>292</v>
      </c>
      <c r="D14" t="s">
        <v>290</v>
      </c>
      <c r="P14">
        <v>2</v>
      </c>
      <c r="Q14">
        <v>8</v>
      </c>
      <c r="R14">
        <v>1</v>
      </c>
      <c r="S14">
        <v>2</v>
      </c>
      <c r="T14">
        <v>3</v>
      </c>
      <c r="U14">
        <v>4</v>
      </c>
      <c r="V14">
        <v>5</v>
      </c>
      <c r="W14">
        <v>5</v>
      </c>
      <c r="X14">
        <v>1</v>
      </c>
      <c r="Y14">
        <v>4</v>
      </c>
    </row>
    <row r="15" spans="1:92" x14ac:dyDescent="0.25">
      <c r="A15">
        <v>3</v>
      </c>
      <c r="B15" t="s">
        <v>34</v>
      </c>
      <c r="C15" t="s">
        <v>292</v>
      </c>
      <c r="D15" t="s">
        <v>107</v>
      </c>
      <c r="P15">
        <v>1</v>
      </c>
      <c r="Q15">
        <v>1</v>
      </c>
      <c r="R15">
        <v>3</v>
      </c>
      <c r="S15">
        <v>7</v>
      </c>
      <c r="T15">
        <v>4</v>
      </c>
      <c r="U15">
        <v>3</v>
      </c>
      <c r="V15">
        <v>4</v>
      </c>
      <c r="W15">
        <v>6</v>
      </c>
      <c r="X15">
        <v>6</v>
      </c>
      <c r="Y15">
        <v>6</v>
      </c>
    </row>
    <row r="16" spans="1:92" x14ac:dyDescent="0.25">
      <c r="A16">
        <v>62</v>
      </c>
      <c r="B16" t="s">
        <v>31</v>
      </c>
      <c r="C16" t="s">
        <v>292</v>
      </c>
      <c r="D16" t="s">
        <v>214</v>
      </c>
      <c r="P16" t="s">
        <v>6</v>
      </c>
      <c r="Q16">
        <v>2</v>
      </c>
      <c r="R16">
        <v>2</v>
      </c>
      <c r="S16">
        <v>4</v>
      </c>
      <c r="T16">
        <v>5</v>
      </c>
      <c r="U16">
        <v>6</v>
      </c>
      <c r="V16">
        <v>3</v>
      </c>
      <c r="W16">
        <v>3</v>
      </c>
      <c r="X16">
        <v>2</v>
      </c>
      <c r="Y16">
        <v>5</v>
      </c>
    </row>
    <row r="17" spans="1:36" x14ac:dyDescent="0.25">
      <c r="A17">
        <v>24</v>
      </c>
      <c r="B17" t="s">
        <v>88</v>
      </c>
      <c r="C17" t="s">
        <v>292</v>
      </c>
      <c r="D17" t="s">
        <v>290</v>
      </c>
      <c r="P17">
        <v>4</v>
      </c>
      <c r="Q17">
        <v>4</v>
      </c>
      <c r="R17">
        <v>5</v>
      </c>
      <c r="S17">
        <v>1</v>
      </c>
      <c r="T17" t="s">
        <v>6</v>
      </c>
      <c r="U17">
        <v>2</v>
      </c>
      <c r="V17">
        <v>6</v>
      </c>
      <c r="W17">
        <v>4</v>
      </c>
      <c r="X17">
        <v>7</v>
      </c>
      <c r="Y17">
        <v>2</v>
      </c>
    </row>
    <row r="18" spans="1:36" x14ac:dyDescent="0.25">
      <c r="A18">
        <v>912</v>
      </c>
      <c r="B18" t="s">
        <v>33</v>
      </c>
      <c r="C18" t="s">
        <v>292</v>
      </c>
      <c r="D18" t="s">
        <v>294</v>
      </c>
      <c r="P18" t="s">
        <v>6</v>
      </c>
      <c r="Q18">
        <v>7</v>
      </c>
      <c r="R18">
        <v>8</v>
      </c>
      <c r="S18">
        <v>5</v>
      </c>
      <c r="T18">
        <v>2</v>
      </c>
      <c r="U18">
        <v>7</v>
      </c>
      <c r="V18">
        <v>2</v>
      </c>
      <c r="W18">
        <v>2</v>
      </c>
      <c r="X18">
        <v>5</v>
      </c>
      <c r="Y18">
        <v>8</v>
      </c>
    </row>
    <row r="19" spans="1:36" x14ac:dyDescent="0.25">
      <c r="A19">
        <v>17</v>
      </c>
      <c r="B19" t="s">
        <v>33</v>
      </c>
      <c r="C19" t="s">
        <v>292</v>
      </c>
      <c r="D19" t="s">
        <v>291</v>
      </c>
      <c r="P19" t="s">
        <v>6</v>
      </c>
      <c r="Q19">
        <v>3</v>
      </c>
      <c r="R19">
        <v>6</v>
      </c>
      <c r="S19">
        <v>8</v>
      </c>
      <c r="T19">
        <v>1</v>
      </c>
      <c r="U19" t="s">
        <v>6</v>
      </c>
      <c r="V19">
        <v>8</v>
      </c>
      <c r="W19">
        <v>7</v>
      </c>
      <c r="X19">
        <v>4</v>
      </c>
      <c r="Y19">
        <v>7</v>
      </c>
    </row>
    <row r="20" spans="1:36" x14ac:dyDescent="0.25">
      <c r="A20">
        <v>4</v>
      </c>
      <c r="B20" t="s">
        <v>34</v>
      </c>
      <c r="C20" t="s">
        <v>292</v>
      </c>
      <c r="D20" t="s">
        <v>107</v>
      </c>
      <c r="P20">
        <v>3</v>
      </c>
      <c r="Q20" t="s">
        <v>6</v>
      </c>
      <c r="R20">
        <v>7</v>
      </c>
      <c r="S20">
        <v>6</v>
      </c>
      <c r="T20" t="s">
        <v>6</v>
      </c>
      <c r="U20">
        <v>5</v>
      </c>
      <c r="V20">
        <v>7</v>
      </c>
      <c r="W20">
        <v>8</v>
      </c>
      <c r="X20">
        <v>8</v>
      </c>
      <c r="Y20">
        <v>3</v>
      </c>
    </row>
    <row r="21" spans="1:36" x14ac:dyDescent="0.25">
      <c r="A21">
        <v>98</v>
      </c>
      <c r="B21" t="s">
        <v>32</v>
      </c>
      <c r="C21" t="s">
        <v>292</v>
      </c>
      <c r="D21" t="s">
        <v>24</v>
      </c>
      <c r="P21">
        <v>6</v>
      </c>
      <c r="Q21">
        <v>6</v>
      </c>
    </row>
    <row r="22" spans="1:36" x14ac:dyDescent="0.25">
      <c r="A22">
        <v>51</v>
      </c>
      <c r="B22" t="s">
        <v>31</v>
      </c>
      <c r="C22" t="s">
        <v>292</v>
      </c>
      <c r="D22" t="s">
        <v>23</v>
      </c>
      <c r="P22" t="s">
        <v>6</v>
      </c>
    </row>
    <row r="23" spans="1:36" x14ac:dyDescent="0.25">
      <c r="A23">
        <v>4</v>
      </c>
      <c r="B23" t="s">
        <v>34</v>
      </c>
      <c r="C23" t="s">
        <v>292</v>
      </c>
      <c r="D23" t="s">
        <v>107</v>
      </c>
      <c r="Z23">
        <v>1</v>
      </c>
      <c r="AA23">
        <v>1</v>
      </c>
      <c r="AB23">
        <v>2</v>
      </c>
      <c r="AC23">
        <v>7</v>
      </c>
      <c r="AD23">
        <v>4</v>
      </c>
      <c r="AE23">
        <v>2</v>
      </c>
      <c r="AF23">
        <v>1</v>
      </c>
      <c r="AG23">
        <v>1</v>
      </c>
      <c r="AH23" t="s">
        <v>6</v>
      </c>
      <c r="AI23">
        <v>5</v>
      </c>
      <c r="AJ23">
        <v>3</v>
      </c>
    </row>
    <row r="24" spans="1:36" x14ac:dyDescent="0.25">
      <c r="A24">
        <v>67</v>
      </c>
      <c r="B24" t="s">
        <v>84</v>
      </c>
      <c r="C24" t="s">
        <v>292</v>
      </c>
      <c r="D24" t="s">
        <v>305</v>
      </c>
      <c r="Z24">
        <v>9</v>
      </c>
      <c r="AA24">
        <v>5</v>
      </c>
      <c r="AB24">
        <v>4</v>
      </c>
      <c r="AC24">
        <v>1</v>
      </c>
      <c r="AD24">
        <v>1</v>
      </c>
      <c r="AE24">
        <v>1</v>
      </c>
      <c r="AF24">
        <v>3</v>
      </c>
      <c r="AG24">
        <v>2</v>
      </c>
      <c r="AH24">
        <v>4</v>
      </c>
      <c r="AI24">
        <v>9</v>
      </c>
      <c r="AJ24">
        <v>7</v>
      </c>
    </row>
    <row r="25" spans="1:36" x14ac:dyDescent="0.25">
      <c r="A25">
        <v>3</v>
      </c>
      <c r="B25" t="s">
        <v>34</v>
      </c>
      <c r="C25" t="s">
        <v>292</v>
      </c>
      <c r="D25" t="s">
        <v>107</v>
      </c>
      <c r="Z25">
        <v>2</v>
      </c>
      <c r="AA25">
        <v>9</v>
      </c>
      <c r="AB25" t="s">
        <v>6</v>
      </c>
      <c r="AC25">
        <v>4</v>
      </c>
      <c r="AD25">
        <v>7</v>
      </c>
      <c r="AE25">
        <v>3</v>
      </c>
      <c r="AF25">
        <v>2</v>
      </c>
      <c r="AG25">
        <v>6</v>
      </c>
      <c r="AH25">
        <v>1</v>
      </c>
      <c r="AI25">
        <v>3</v>
      </c>
      <c r="AJ25">
        <v>4</v>
      </c>
    </row>
    <row r="26" spans="1:36" x14ac:dyDescent="0.25">
      <c r="A26">
        <v>912</v>
      </c>
      <c r="B26" t="s">
        <v>33</v>
      </c>
      <c r="C26" t="s">
        <v>292</v>
      </c>
      <c r="D26" t="s">
        <v>294</v>
      </c>
      <c r="Z26">
        <v>3</v>
      </c>
      <c r="AA26">
        <v>3</v>
      </c>
      <c r="AB26" t="s">
        <v>6</v>
      </c>
      <c r="AC26">
        <v>3</v>
      </c>
      <c r="AD26">
        <v>10</v>
      </c>
      <c r="AE26">
        <v>6</v>
      </c>
      <c r="AF26" t="s">
        <v>6</v>
      </c>
      <c r="AG26">
        <v>4</v>
      </c>
      <c r="AH26">
        <v>3</v>
      </c>
      <c r="AI26">
        <v>1</v>
      </c>
      <c r="AJ26">
        <v>5</v>
      </c>
    </row>
    <row r="27" spans="1:36" x14ac:dyDescent="0.25">
      <c r="A27">
        <v>62</v>
      </c>
      <c r="B27" t="s">
        <v>31</v>
      </c>
      <c r="C27" t="s">
        <v>292</v>
      </c>
      <c r="D27" t="s">
        <v>214</v>
      </c>
      <c r="Z27">
        <v>6</v>
      </c>
      <c r="AA27">
        <v>4</v>
      </c>
      <c r="AB27">
        <v>3</v>
      </c>
      <c r="AC27">
        <v>5</v>
      </c>
      <c r="AD27">
        <v>6</v>
      </c>
      <c r="AE27">
        <v>7</v>
      </c>
      <c r="AF27">
        <v>4</v>
      </c>
      <c r="AG27">
        <v>5</v>
      </c>
      <c r="AH27">
        <v>7</v>
      </c>
      <c r="AI27">
        <v>8</v>
      </c>
      <c r="AJ27">
        <v>1</v>
      </c>
    </row>
    <row r="28" spans="1:36" x14ac:dyDescent="0.25">
      <c r="A28">
        <v>66</v>
      </c>
      <c r="B28" t="s">
        <v>84</v>
      </c>
      <c r="C28" t="s">
        <v>292</v>
      </c>
      <c r="D28" t="s">
        <v>305</v>
      </c>
      <c r="Z28">
        <v>7</v>
      </c>
      <c r="AA28">
        <v>8</v>
      </c>
      <c r="AB28" t="s">
        <v>6</v>
      </c>
      <c r="AC28">
        <v>6</v>
      </c>
      <c r="AD28">
        <v>2</v>
      </c>
      <c r="AE28">
        <v>5</v>
      </c>
      <c r="AF28">
        <v>5</v>
      </c>
      <c r="AG28">
        <v>9</v>
      </c>
      <c r="AH28">
        <v>2</v>
      </c>
      <c r="AI28">
        <v>6</v>
      </c>
      <c r="AJ28">
        <v>2</v>
      </c>
    </row>
    <row r="29" spans="1:36" x14ac:dyDescent="0.25">
      <c r="A29">
        <v>25</v>
      </c>
      <c r="B29" t="s">
        <v>88</v>
      </c>
      <c r="C29" t="s">
        <v>292</v>
      </c>
      <c r="D29" t="s">
        <v>290</v>
      </c>
      <c r="Z29">
        <v>5</v>
      </c>
      <c r="AA29">
        <v>2</v>
      </c>
      <c r="AB29">
        <v>5</v>
      </c>
      <c r="AC29">
        <v>9</v>
      </c>
      <c r="AD29">
        <v>3</v>
      </c>
      <c r="AE29">
        <v>4</v>
      </c>
      <c r="AF29" t="s">
        <v>6</v>
      </c>
      <c r="AG29">
        <v>8</v>
      </c>
      <c r="AH29">
        <v>5</v>
      </c>
      <c r="AI29">
        <v>4</v>
      </c>
      <c r="AJ29" t="s">
        <v>6</v>
      </c>
    </row>
    <row r="30" spans="1:36" x14ac:dyDescent="0.25">
      <c r="A30">
        <v>911</v>
      </c>
      <c r="B30" t="s">
        <v>33</v>
      </c>
      <c r="C30" t="s">
        <v>292</v>
      </c>
      <c r="D30" t="s">
        <v>294</v>
      </c>
      <c r="Z30">
        <v>8</v>
      </c>
      <c r="AA30" t="s">
        <v>6</v>
      </c>
      <c r="AB30">
        <v>1</v>
      </c>
      <c r="AC30">
        <v>8</v>
      </c>
      <c r="AD30">
        <v>9</v>
      </c>
      <c r="AE30">
        <v>8</v>
      </c>
      <c r="AF30">
        <v>6</v>
      </c>
      <c r="AG30">
        <v>7</v>
      </c>
      <c r="AH30">
        <v>6</v>
      </c>
      <c r="AI30">
        <v>2</v>
      </c>
      <c r="AJ30" t="s">
        <v>6</v>
      </c>
    </row>
    <row r="31" spans="1:36" x14ac:dyDescent="0.25">
      <c r="A31">
        <v>100</v>
      </c>
      <c r="B31" t="s">
        <v>88</v>
      </c>
      <c r="C31" t="s">
        <v>292</v>
      </c>
      <c r="D31" t="s">
        <v>290</v>
      </c>
      <c r="Z31" t="s">
        <v>6</v>
      </c>
      <c r="AA31">
        <v>6</v>
      </c>
      <c r="AB31" t="s">
        <v>6</v>
      </c>
      <c r="AC31">
        <v>10</v>
      </c>
      <c r="AD31">
        <v>8</v>
      </c>
      <c r="AE31">
        <v>9</v>
      </c>
      <c r="AF31" t="s">
        <v>6</v>
      </c>
      <c r="AG31">
        <v>3</v>
      </c>
      <c r="AH31">
        <v>8</v>
      </c>
      <c r="AI31">
        <v>7</v>
      </c>
      <c r="AJ31">
        <v>6</v>
      </c>
    </row>
    <row r="32" spans="1:36" x14ac:dyDescent="0.25">
      <c r="A32">
        <v>68</v>
      </c>
      <c r="B32" t="s">
        <v>31</v>
      </c>
      <c r="C32" t="s">
        <v>292</v>
      </c>
      <c r="D32" t="s">
        <v>212</v>
      </c>
      <c r="Z32">
        <v>4</v>
      </c>
      <c r="AA32">
        <v>7</v>
      </c>
      <c r="AB32">
        <v>6</v>
      </c>
      <c r="AC32">
        <v>2</v>
      </c>
      <c r="AD32">
        <v>5</v>
      </c>
      <c r="AJ32" t="s">
        <v>6</v>
      </c>
    </row>
    <row r="33" spans="1:58" x14ac:dyDescent="0.25">
      <c r="A33">
        <v>72</v>
      </c>
      <c r="B33" t="s">
        <v>31</v>
      </c>
      <c r="C33" t="s">
        <v>292</v>
      </c>
      <c r="D33" t="s">
        <v>62</v>
      </c>
      <c r="Z33" t="s">
        <v>6</v>
      </c>
    </row>
    <row r="34" spans="1:58" x14ac:dyDescent="0.25">
      <c r="A34">
        <v>3</v>
      </c>
      <c r="B34" t="s">
        <v>34</v>
      </c>
      <c r="C34" t="s">
        <v>292</v>
      </c>
      <c r="D34" t="s">
        <v>107</v>
      </c>
      <c r="AK34">
        <v>4</v>
      </c>
      <c r="AL34">
        <v>1</v>
      </c>
      <c r="AM34">
        <v>5</v>
      </c>
      <c r="AN34">
        <v>1</v>
      </c>
      <c r="AO34">
        <v>3</v>
      </c>
      <c r="AP34">
        <v>4</v>
      </c>
      <c r="AQ34">
        <v>4</v>
      </c>
      <c r="AR34">
        <v>4</v>
      </c>
      <c r="AS34">
        <v>1</v>
      </c>
      <c r="AT34">
        <v>4</v>
      </c>
      <c r="AU34">
        <v>2</v>
      </c>
    </row>
    <row r="35" spans="1:58" x14ac:dyDescent="0.25">
      <c r="A35">
        <v>25</v>
      </c>
      <c r="B35" t="s">
        <v>88</v>
      </c>
      <c r="C35" t="s">
        <v>292</v>
      </c>
      <c r="D35" t="s">
        <v>290</v>
      </c>
      <c r="AK35">
        <v>8</v>
      </c>
      <c r="AL35">
        <v>6</v>
      </c>
      <c r="AM35">
        <v>4</v>
      </c>
      <c r="AN35">
        <v>2</v>
      </c>
      <c r="AO35">
        <v>1</v>
      </c>
      <c r="AP35">
        <v>1</v>
      </c>
      <c r="AQ35">
        <v>6</v>
      </c>
      <c r="AR35">
        <v>6</v>
      </c>
      <c r="AS35">
        <v>4</v>
      </c>
      <c r="AT35">
        <v>8</v>
      </c>
      <c r="AU35">
        <v>1</v>
      </c>
    </row>
    <row r="36" spans="1:58" x14ac:dyDescent="0.25">
      <c r="A36">
        <v>66</v>
      </c>
      <c r="B36" t="s">
        <v>84</v>
      </c>
      <c r="C36" t="s">
        <v>292</v>
      </c>
      <c r="D36" t="s">
        <v>305</v>
      </c>
      <c r="AK36">
        <v>1</v>
      </c>
      <c r="AL36">
        <v>2</v>
      </c>
      <c r="AM36">
        <v>8</v>
      </c>
      <c r="AN36">
        <v>5</v>
      </c>
      <c r="AO36">
        <v>4</v>
      </c>
      <c r="AP36">
        <v>5</v>
      </c>
      <c r="AQ36">
        <v>7</v>
      </c>
      <c r="AR36">
        <v>1</v>
      </c>
      <c r="AS36">
        <v>5</v>
      </c>
      <c r="AT36">
        <v>6</v>
      </c>
      <c r="AU36">
        <v>7</v>
      </c>
    </row>
    <row r="37" spans="1:58" x14ac:dyDescent="0.25">
      <c r="A37">
        <v>67</v>
      </c>
      <c r="B37" t="s">
        <v>84</v>
      </c>
      <c r="C37" t="s">
        <v>292</v>
      </c>
      <c r="D37" t="s">
        <v>305</v>
      </c>
      <c r="AK37">
        <v>10</v>
      </c>
      <c r="AL37">
        <v>4</v>
      </c>
      <c r="AM37">
        <v>2</v>
      </c>
      <c r="AN37">
        <v>6</v>
      </c>
      <c r="AO37">
        <v>2</v>
      </c>
      <c r="AP37">
        <v>3</v>
      </c>
      <c r="AQ37">
        <v>5</v>
      </c>
      <c r="AR37">
        <v>3</v>
      </c>
      <c r="AS37">
        <v>2</v>
      </c>
      <c r="AT37">
        <v>5</v>
      </c>
      <c r="AU37">
        <v>8</v>
      </c>
    </row>
    <row r="38" spans="1:58" x14ac:dyDescent="0.25">
      <c r="A38">
        <v>911</v>
      </c>
      <c r="B38" t="s">
        <v>33</v>
      </c>
      <c r="C38" t="s">
        <v>292</v>
      </c>
      <c r="D38" t="s">
        <v>81</v>
      </c>
      <c r="AK38">
        <v>2</v>
      </c>
      <c r="AL38">
        <v>7</v>
      </c>
      <c r="AM38">
        <v>6</v>
      </c>
      <c r="AN38">
        <v>4</v>
      </c>
      <c r="AO38">
        <v>7</v>
      </c>
      <c r="AP38">
        <v>7</v>
      </c>
      <c r="AQ38">
        <v>1</v>
      </c>
      <c r="AR38" t="s">
        <v>6</v>
      </c>
      <c r="AS38">
        <v>8</v>
      </c>
      <c r="AT38">
        <v>3</v>
      </c>
      <c r="AU38">
        <v>6</v>
      </c>
    </row>
    <row r="39" spans="1:58" x14ac:dyDescent="0.25">
      <c r="A39">
        <v>912</v>
      </c>
      <c r="B39" t="s">
        <v>33</v>
      </c>
      <c r="C39" t="s">
        <v>292</v>
      </c>
      <c r="D39" t="s">
        <v>81</v>
      </c>
      <c r="AK39">
        <v>6</v>
      </c>
      <c r="AL39">
        <v>8</v>
      </c>
      <c r="AM39">
        <v>3</v>
      </c>
      <c r="AN39" t="s">
        <v>6</v>
      </c>
      <c r="AO39">
        <v>6</v>
      </c>
      <c r="AP39">
        <v>6</v>
      </c>
      <c r="AQ39">
        <v>2</v>
      </c>
      <c r="AR39">
        <v>2</v>
      </c>
      <c r="AS39">
        <v>7</v>
      </c>
      <c r="AT39">
        <v>7</v>
      </c>
      <c r="AU39">
        <v>5</v>
      </c>
    </row>
    <row r="40" spans="1:58" x14ac:dyDescent="0.25">
      <c r="A40">
        <v>24</v>
      </c>
      <c r="B40" t="s">
        <v>88</v>
      </c>
      <c r="C40" t="s">
        <v>292</v>
      </c>
      <c r="D40" t="s">
        <v>290</v>
      </c>
      <c r="AK40" t="s">
        <v>6</v>
      </c>
      <c r="AL40" t="s">
        <v>6</v>
      </c>
      <c r="AM40">
        <v>7</v>
      </c>
      <c r="AN40">
        <v>3</v>
      </c>
      <c r="AO40" t="s">
        <v>6</v>
      </c>
      <c r="AP40">
        <v>2</v>
      </c>
      <c r="AQ40">
        <v>3</v>
      </c>
      <c r="AR40">
        <v>7</v>
      </c>
      <c r="AS40" t="s">
        <v>6</v>
      </c>
      <c r="AT40">
        <v>1</v>
      </c>
      <c r="AU40" t="s">
        <v>6</v>
      </c>
    </row>
    <row r="41" spans="1:58" x14ac:dyDescent="0.25">
      <c r="A41">
        <v>4</v>
      </c>
      <c r="B41" t="s">
        <v>34</v>
      </c>
      <c r="C41" t="s">
        <v>292</v>
      </c>
      <c r="D41" t="s">
        <v>107</v>
      </c>
      <c r="AK41">
        <v>9</v>
      </c>
      <c r="AL41" t="s">
        <v>6</v>
      </c>
      <c r="AM41">
        <v>1</v>
      </c>
      <c r="AN41">
        <v>7</v>
      </c>
      <c r="AO41">
        <v>5</v>
      </c>
      <c r="AP41" t="s">
        <v>6</v>
      </c>
      <c r="AQ41">
        <v>8</v>
      </c>
      <c r="AR41">
        <v>5</v>
      </c>
      <c r="AS41">
        <v>6</v>
      </c>
      <c r="AT41">
        <v>9</v>
      </c>
      <c r="AU41">
        <v>4</v>
      </c>
    </row>
    <row r="42" spans="1:58" x14ac:dyDescent="0.25">
      <c r="A42">
        <v>62</v>
      </c>
      <c r="B42" t="s">
        <v>31</v>
      </c>
      <c r="C42" t="s">
        <v>292</v>
      </c>
      <c r="D42" t="s">
        <v>214</v>
      </c>
      <c r="AK42">
        <v>3</v>
      </c>
      <c r="AL42">
        <v>3</v>
      </c>
      <c r="AM42" t="s">
        <v>6</v>
      </c>
      <c r="AN42" t="s">
        <v>6</v>
      </c>
      <c r="AS42">
        <v>3</v>
      </c>
      <c r="AT42">
        <v>2</v>
      </c>
      <c r="AU42">
        <v>3</v>
      </c>
    </row>
    <row r="43" spans="1:58" x14ac:dyDescent="0.25">
      <c r="A43">
        <v>68</v>
      </c>
      <c r="B43" t="s">
        <v>84</v>
      </c>
      <c r="C43" t="s">
        <v>292</v>
      </c>
      <c r="D43" t="s">
        <v>76</v>
      </c>
      <c r="AK43">
        <v>7</v>
      </c>
      <c r="AL43">
        <v>5</v>
      </c>
    </row>
    <row r="44" spans="1:58" x14ac:dyDescent="0.25">
      <c r="A44">
        <v>69</v>
      </c>
      <c r="B44" t="s">
        <v>84</v>
      </c>
      <c r="C44" t="s">
        <v>292</v>
      </c>
      <c r="D44" t="s">
        <v>76</v>
      </c>
      <c r="AK44">
        <v>5</v>
      </c>
    </row>
    <row r="45" spans="1:58" x14ac:dyDescent="0.25">
      <c r="A45">
        <v>3</v>
      </c>
      <c r="B45" t="s">
        <v>34</v>
      </c>
      <c r="C45" t="s">
        <v>292</v>
      </c>
      <c r="D45" t="s">
        <v>107</v>
      </c>
      <c r="AV45">
        <v>3</v>
      </c>
      <c r="AW45">
        <v>8</v>
      </c>
      <c r="AX45">
        <v>4</v>
      </c>
      <c r="AY45">
        <v>3</v>
      </c>
      <c r="AZ45">
        <v>2</v>
      </c>
      <c r="BA45">
        <v>2</v>
      </c>
      <c r="BB45">
        <v>2</v>
      </c>
      <c r="BC45">
        <v>3</v>
      </c>
      <c r="BD45">
        <v>2</v>
      </c>
      <c r="BE45">
        <v>3</v>
      </c>
      <c r="BF45">
        <v>8</v>
      </c>
    </row>
    <row r="46" spans="1:58" x14ac:dyDescent="0.25">
      <c r="A46">
        <v>67</v>
      </c>
      <c r="B46" t="s">
        <v>84</v>
      </c>
      <c r="C46" t="s">
        <v>292</v>
      </c>
      <c r="D46" t="s">
        <v>305</v>
      </c>
      <c r="AV46">
        <v>1</v>
      </c>
      <c r="AW46">
        <v>4</v>
      </c>
      <c r="AX46">
        <v>2</v>
      </c>
      <c r="AY46">
        <v>5</v>
      </c>
      <c r="AZ46">
        <v>6</v>
      </c>
      <c r="BA46">
        <v>1</v>
      </c>
      <c r="BB46">
        <v>6</v>
      </c>
      <c r="BC46">
        <v>1</v>
      </c>
      <c r="BD46" t="s">
        <v>6</v>
      </c>
      <c r="BE46" t="s">
        <v>6</v>
      </c>
      <c r="BF46">
        <v>5</v>
      </c>
    </row>
    <row r="47" spans="1:58" x14ac:dyDescent="0.25">
      <c r="A47">
        <v>4</v>
      </c>
      <c r="B47" t="s">
        <v>34</v>
      </c>
      <c r="C47" t="s">
        <v>292</v>
      </c>
      <c r="D47" t="s">
        <v>107</v>
      </c>
      <c r="AV47">
        <v>4</v>
      </c>
      <c r="AW47">
        <v>6</v>
      </c>
      <c r="AX47">
        <v>1</v>
      </c>
      <c r="AY47">
        <v>8</v>
      </c>
      <c r="AZ47">
        <v>5</v>
      </c>
      <c r="BA47">
        <v>3</v>
      </c>
      <c r="BB47">
        <v>4</v>
      </c>
      <c r="BC47">
        <v>2</v>
      </c>
      <c r="BD47">
        <v>6</v>
      </c>
      <c r="BE47">
        <v>5</v>
      </c>
      <c r="BF47">
        <v>2</v>
      </c>
    </row>
    <row r="48" spans="1:58" x14ac:dyDescent="0.25">
      <c r="A48">
        <v>66</v>
      </c>
      <c r="B48" t="s">
        <v>84</v>
      </c>
      <c r="C48" t="s">
        <v>292</v>
      </c>
      <c r="D48" t="s">
        <v>305</v>
      </c>
      <c r="AV48">
        <v>2</v>
      </c>
      <c r="AW48" t="s">
        <v>6</v>
      </c>
      <c r="AX48">
        <v>3</v>
      </c>
      <c r="AY48">
        <v>4</v>
      </c>
      <c r="AZ48">
        <v>1</v>
      </c>
      <c r="BA48">
        <v>5</v>
      </c>
      <c r="BB48">
        <v>1</v>
      </c>
      <c r="BC48">
        <v>7</v>
      </c>
      <c r="BD48">
        <v>4</v>
      </c>
      <c r="BE48" t="s">
        <v>6</v>
      </c>
      <c r="BF48">
        <v>7</v>
      </c>
    </row>
    <row r="49" spans="1:80" x14ac:dyDescent="0.25">
      <c r="A49">
        <v>912</v>
      </c>
      <c r="B49" t="s">
        <v>33</v>
      </c>
      <c r="C49" t="s">
        <v>292</v>
      </c>
      <c r="D49" t="s">
        <v>81</v>
      </c>
      <c r="AV49">
        <v>6</v>
      </c>
      <c r="AW49">
        <v>3</v>
      </c>
      <c r="AX49" t="s">
        <v>6</v>
      </c>
      <c r="AY49">
        <v>1</v>
      </c>
      <c r="AZ49">
        <v>4</v>
      </c>
      <c r="BA49">
        <v>6</v>
      </c>
      <c r="BB49">
        <v>3</v>
      </c>
      <c r="BC49">
        <v>4</v>
      </c>
      <c r="BD49">
        <v>5</v>
      </c>
      <c r="BE49">
        <v>2</v>
      </c>
      <c r="BF49">
        <v>6</v>
      </c>
    </row>
    <row r="50" spans="1:80" x14ac:dyDescent="0.25">
      <c r="A50">
        <v>25</v>
      </c>
      <c r="B50" t="s">
        <v>88</v>
      </c>
      <c r="C50" t="s">
        <v>292</v>
      </c>
      <c r="D50" t="s">
        <v>290</v>
      </c>
      <c r="AV50">
        <v>9</v>
      </c>
      <c r="AW50">
        <v>2</v>
      </c>
      <c r="AX50" t="s">
        <v>6</v>
      </c>
      <c r="AY50">
        <v>2</v>
      </c>
      <c r="AZ50">
        <v>7</v>
      </c>
      <c r="BA50">
        <v>7</v>
      </c>
      <c r="BB50">
        <v>7</v>
      </c>
      <c r="BC50" t="s">
        <v>6</v>
      </c>
      <c r="BD50">
        <v>1</v>
      </c>
      <c r="BE50">
        <v>1</v>
      </c>
      <c r="BF50">
        <v>4</v>
      </c>
    </row>
    <row r="51" spans="1:80" x14ac:dyDescent="0.25">
      <c r="A51">
        <v>911</v>
      </c>
      <c r="B51" t="s">
        <v>33</v>
      </c>
      <c r="C51" t="s">
        <v>292</v>
      </c>
      <c r="D51" t="s">
        <v>81</v>
      </c>
      <c r="AV51">
        <v>8</v>
      </c>
      <c r="AW51">
        <v>1</v>
      </c>
      <c r="AX51">
        <v>6</v>
      </c>
      <c r="AY51">
        <v>6</v>
      </c>
      <c r="AZ51">
        <v>3</v>
      </c>
      <c r="BA51">
        <v>4</v>
      </c>
      <c r="BB51">
        <v>5</v>
      </c>
      <c r="BC51">
        <v>5</v>
      </c>
      <c r="BD51" t="s">
        <v>6</v>
      </c>
      <c r="BE51" t="s">
        <v>6</v>
      </c>
      <c r="BF51">
        <v>1</v>
      </c>
    </row>
    <row r="52" spans="1:80" x14ac:dyDescent="0.25">
      <c r="A52">
        <v>24</v>
      </c>
      <c r="B52" t="s">
        <v>88</v>
      </c>
      <c r="C52" t="s">
        <v>292</v>
      </c>
      <c r="D52" t="s">
        <v>290</v>
      </c>
      <c r="AV52">
        <v>7</v>
      </c>
      <c r="AW52" t="s">
        <v>6</v>
      </c>
      <c r="AX52">
        <v>5</v>
      </c>
      <c r="AY52">
        <v>7</v>
      </c>
      <c r="AZ52">
        <v>8</v>
      </c>
      <c r="BA52" t="s">
        <v>6</v>
      </c>
      <c r="BB52">
        <v>8</v>
      </c>
      <c r="BC52" t="s">
        <v>6</v>
      </c>
      <c r="BD52">
        <v>3</v>
      </c>
      <c r="BE52">
        <v>4</v>
      </c>
      <c r="BF52">
        <v>3</v>
      </c>
    </row>
    <row r="53" spans="1:80" x14ac:dyDescent="0.25">
      <c r="A53">
        <v>62</v>
      </c>
      <c r="B53" t="s">
        <v>31</v>
      </c>
      <c r="C53" t="s">
        <v>292</v>
      </c>
      <c r="D53" t="s">
        <v>214</v>
      </c>
      <c r="AV53">
        <v>5</v>
      </c>
      <c r="AW53">
        <v>5</v>
      </c>
      <c r="BF53">
        <v>9</v>
      </c>
    </row>
    <row r="54" spans="1:80" x14ac:dyDescent="0.25">
      <c r="A54">
        <v>912</v>
      </c>
      <c r="B54" t="s">
        <v>33</v>
      </c>
      <c r="C54" t="s">
        <v>292</v>
      </c>
      <c r="D54" t="s">
        <v>81</v>
      </c>
      <c r="BG54">
        <v>3</v>
      </c>
      <c r="BH54">
        <v>5</v>
      </c>
      <c r="BI54">
        <v>1</v>
      </c>
      <c r="BJ54">
        <v>1</v>
      </c>
      <c r="BK54">
        <v>6</v>
      </c>
      <c r="BL54">
        <v>1</v>
      </c>
      <c r="BM54">
        <v>2</v>
      </c>
      <c r="BN54">
        <v>3</v>
      </c>
      <c r="BO54">
        <v>2</v>
      </c>
      <c r="BP54">
        <v>7</v>
      </c>
      <c r="BQ54">
        <v>5</v>
      </c>
    </row>
    <row r="55" spans="1:80" x14ac:dyDescent="0.25">
      <c r="A55">
        <v>911</v>
      </c>
      <c r="B55" t="s">
        <v>33</v>
      </c>
      <c r="C55" t="s">
        <v>292</v>
      </c>
      <c r="D55" t="s">
        <v>81</v>
      </c>
      <c r="BG55">
        <v>5</v>
      </c>
      <c r="BH55">
        <v>1</v>
      </c>
      <c r="BI55">
        <v>5</v>
      </c>
      <c r="BJ55">
        <v>3</v>
      </c>
      <c r="BK55">
        <v>1</v>
      </c>
      <c r="BL55">
        <v>3</v>
      </c>
      <c r="BM55">
        <v>4</v>
      </c>
      <c r="BN55">
        <v>7</v>
      </c>
      <c r="BO55">
        <v>1</v>
      </c>
      <c r="BP55">
        <v>8</v>
      </c>
      <c r="BQ55">
        <v>6</v>
      </c>
    </row>
    <row r="56" spans="1:80" x14ac:dyDescent="0.25">
      <c r="A56">
        <v>3</v>
      </c>
      <c r="B56" t="s">
        <v>34</v>
      </c>
      <c r="C56" t="s">
        <v>292</v>
      </c>
      <c r="D56" t="s">
        <v>107</v>
      </c>
      <c r="BG56">
        <v>6</v>
      </c>
      <c r="BH56">
        <v>3</v>
      </c>
      <c r="BI56">
        <v>2</v>
      </c>
      <c r="BJ56">
        <v>2</v>
      </c>
      <c r="BK56">
        <v>2</v>
      </c>
      <c r="BL56">
        <v>7</v>
      </c>
      <c r="BM56">
        <v>5</v>
      </c>
      <c r="BN56">
        <v>4</v>
      </c>
      <c r="BO56">
        <v>3</v>
      </c>
      <c r="BP56">
        <v>3</v>
      </c>
      <c r="BQ56">
        <v>4</v>
      </c>
    </row>
    <row r="57" spans="1:80" x14ac:dyDescent="0.25">
      <c r="A57">
        <v>67</v>
      </c>
      <c r="B57" t="s">
        <v>84</v>
      </c>
      <c r="C57" t="s">
        <v>292</v>
      </c>
      <c r="D57" t="s">
        <v>305</v>
      </c>
      <c r="BG57">
        <v>4</v>
      </c>
      <c r="BH57">
        <v>6</v>
      </c>
      <c r="BI57">
        <v>6</v>
      </c>
      <c r="BJ57">
        <v>5</v>
      </c>
      <c r="BK57">
        <v>3</v>
      </c>
      <c r="BL57">
        <v>5</v>
      </c>
      <c r="BM57">
        <v>1</v>
      </c>
      <c r="BN57">
        <v>1</v>
      </c>
      <c r="BO57">
        <v>5</v>
      </c>
      <c r="BP57">
        <v>6</v>
      </c>
      <c r="BQ57">
        <v>2</v>
      </c>
    </row>
    <row r="58" spans="1:80" x14ac:dyDescent="0.25">
      <c r="A58">
        <v>66</v>
      </c>
      <c r="B58" t="s">
        <v>84</v>
      </c>
      <c r="C58" t="s">
        <v>292</v>
      </c>
      <c r="D58" t="s">
        <v>305</v>
      </c>
      <c r="BG58">
        <v>7</v>
      </c>
      <c r="BH58">
        <v>2</v>
      </c>
      <c r="BI58" t="s">
        <v>6</v>
      </c>
      <c r="BJ58">
        <v>7</v>
      </c>
      <c r="BK58">
        <v>4</v>
      </c>
      <c r="BL58">
        <v>6</v>
      </c>
      <c r="BM58">
        <v>3</v>
      </c>
      <c r="BN58">
        <v>2</v>
      </c>
      <c r="BO58">
        <v>6</v>
      </c>
      <c r="BP58">
        <v>1</v>
      </c>
      <c r="BQ58">
        <v>8</v>
      </c>
    </row>
    <row r="59" spans="1:80" x14ac:dyDescent="0.25">
      <c r="A59">
        <v>25</v>
      </c>
      <c r="B59" t="s">
        <v>88</v>
      </c>
      <c r="C59" t="s">
        <v>292</v>
      </c>
      <c r="D59" t="s">
        <v>290</v>
      </c>
      <c r="BG59">
        <v>1</v>
      </c>
      <c r="BH59">
        <v>7</v>
      </c>
      <c r="BI59">
        <v>7</v>
      </c>
      <c r="BJ59">
        <v>4</v>
      </c>
      <c r="BK59" t="s">
        <v>6</v>
      </c>
      <c r="BL59">
        <v>4</v>
      </c>
      <c r="BM59">
        <v>7</v>
      </c>
      <c r="BN59">
        <v>5</v>
      </c>
      <c r="BO59">
        <v>7</v>
      </c>
      <c r="BP59">
        <v>5</v>
      </c>
      <c r="BQ59">
        <v>3</v>
      </c>
    </row>
    <row r="60" spans="1:80" x14ac:dyDescent="0.25">
      <c r="A60">
        <v>24</v>
      </c>
      <c r="B60" t="s">
        <v>88</v>
      </c>
      <c r="C60" t="s">
        <v>292</v>
      </c>
      <c r="D60" t="s">
        <v>290</v>
      </c>
      <c r="BG60">
        <v>9</v>
      </c>
      <c r="BH60">
        <v>4</v>
      </c>
      <c r="BI60">
        <v>8</v>
      </c>
      <c r="BJ60">
        <v>6</v>
      </c>
      <c r="BK60">
        <v>5</v>
      </c>
      <c r="BL60">
        <v>2</v>
      </c>
      <c r="BM60">
        <v>8</v>
      </c>
      <c r="BN60">
        <v>8</v>
      </c>
      <c r="BO60">
        <v>8</v>
      </c>
      <c r="BP60">
        <v>2</v>
      </c>
      <c r="BQ60">
        <v>9</v>
      </c>
    </row>
    <row r="61" spans="1:80" x14ac:dyDescent="0.25">
      <c r="A61">
        <v>4</v>
      </c>
      <c r="B61" t="s">
        <v>34</v>
      </c>
      <c r="C61" t="s">
        <v>292</v>
      </c>
      <c r="D61" t="s">
        <v>107</v>
      </c>
      <c r="BG61">
        <v>8</v>
      </c>
      <c r="BH61">
        <v>8</v>
      </c>
      <c r="BI61">
        <v>3</v>
      </c>
      <c r="BJ61">
        <v>8</v>
      </c>
      <c r="BK61" t="s">
        <v>6</v>
      </c>
      <c r="BL61">
        <v>8</v>
      </c>
      <c r="BM61">
        <v>6</v>
      </c>
      <c r="BN61">
        <v>6</v>
      </c>
      <c r="BO61">
        <v>4</v>
      </c>
      <c r="BP61">
        <v>4</v>
      </c>
      <c r="BQ61">
        <v>7</v>
      </c>
    </row>
    <row r="62" spans="1:80" x14ac:dyDescent="0.25">
      <c r="A62">
        <v>62</v>
      </c>
      <c r="B62" t="s">
        <v>31</v>
      </c>
      <c r="C62" t="s">
        <v>292</v>
      </c>
      <c r="D62" t="s">
        <v>214</v>
      </c>
      <c r="BG62">
        <v>2</v>
      </c>
      <c r="BQ62">
        <v>1</v>
      </c>
    </row>
    <row r="63" spans="1:80" x14ac:dyDescent="0.25">
      <c r="A63">
        <v>3</v>
      </c>
      <c r="B63" t="s">
        <v>34</v>
      </c>
      <c r="C63" t="s">
        <v>292</v>
      </c>
      <c r="D63" t="s">
        <v>107</v>
      </c>
      <c r="BR63">
        <v>4</v>
      </c>
      <c r="BS63">
        <v>1</v>
      </c>
      <c r="BT63">
        <v>2</v>
      </c>
      <c r="BU63">
        <v>1</v>
      </c>
      <c r="BV63">
        <v>1</v>
      </c>
      <c r="BW63">
        <v>5</v>
      </c>
      <c r="BX63">
        <v>1</v>
      </c>
      <c r="BY63">
        <v>1</v>
      </c>
      <c r="BZ63">
        <v>2</v>
      </c>
      <c r="CA63">
        <v>2</v>
      </c>
      <c r="CB63">
        <v>5</v>
      </c>
    </row>
    <row r="64" spans="1:80" x14ac:dyDescent="0.25">
      <c r="A64">
        <v>24</v>
      </c>
      <c r="B64" t="s">
        <v>88</v>
      </c>
      <c r="C64" t="s">
        <v>292</v>
      </c>
      <c r="D64" t="s">
        <v>290</v>
      </c>
      <c r="BR64">
        <v>1</v>
      </c>
      <c r="BS64">
        <v>6</v>
      </c>
      <c r="BT64">
        <v>5</v>
      </c>
      <c r="BU64">
        <v>3</v>
      </c>
      <c r="BV64">
        <v>6</v>
      </c>
      <c r="BW64">
        <v>3</v>
      </c>
      <c r="BX64">
        <v>4</v>
      </c>
      <c r="BY64">
        <v>2</v>
      </c>
      <c r="BZ64">
        <v>3</v>
      </c>
      <c r="CA64">
        <v>4</v>
      </c>
      <c r="CB64">
        <v>3</v>
      </c>
    </row>
    <row r="65" spans="1:92" x14ac:dyDescent="0.25">
      <c r="A65">
        <v>4</v>
      </c>
      <c r="B65" t="s">
        <v>34</v>
      </c>
      <c r="C65" t="s">
        <v>292</v>
      </c>
      <c r="D65" t="s">
        <v>107</v>
      </c>
      <c r="BR65">
        <v>7</v>
      </c>
      <c r="BS65">
        <v>5</v>
      </c>
      <c r="BT65">
        <v>1</v>
      </c>
      <c r="BU65">
        <v>2</v>
      </c>
      <c r="BV65">
        <v>4</v>
      </c>
      <c r="BW65">
        <v>2</v>
      </c>
      <c r="BX65">
        <v>2</v>
      </c>
      <c r="BY65" t="s">
        <v>6</v>
      </c>
      <c r="BZ65">
        <v>4</v>
      </c>
      <c r="CA65">
        <v>6</v>
      </c>
      <c r="CB65" t="s">
        <v>86</v>
      </c>
    </row>
    <row r="66" spans="1:92" x14ac:dyDescent="0.25">
      <c r="A66">
        <v>25</v>
      </c>
      <c r="B66" t="s">
        <v>88</v>
      </c>
      <c r="C66" t="s">
        <v>292</v>
      </c>
      <c r="D66" t="s">
        <v>290</v>
      </c>
      <c r="BR66">
        <v>5</v>
      </c>
      <c r="BS66">
        <v>4</v>
      </c>
      <c r="BT66">
        <v>4</v>
      </c>
      <c r="BU66" t="s">
        <v>6</v>
      </c>
      <c r="BV66">
        <v>2</v>
      </c>
      <c r="BW66">
        <v>1</v>
      </c>
      <c r="BX66">
        <v>3</v>
      </c>
      <c r="BY66">
        <v>3</v>
      </c>
      <c r="BZ66">
        <v>6</v>
      </c>
      <c r="CA66">
        <v>5</v>
      </c>
      <c r="CB66">
        <v>4</v>
      </c>
    </row>
    <row r="67" spans="1:92" x14ac:dyDescent="0.25">
      <c r="A67">
        <v>911</v>
      </c>
      <c r="B67" t="s">
        <v>33</v>
      </c>
      <c r="C67" t="s">
        <v>292</v>
      </c>
      <c r="D67" t="s">
        <v>81</v>
      </c>
      <c r="BR67">
        <v>3</v>
      </c>
      <c r="BS67">
        <v>3</v>
      </c>
      <c r="BT67">
        <v>6</v>
      </c>
      <c r="BU67" t="s">
        <v>6</v>
      </c>
      <c r="BV67">
        <v>3</v>
      </c>
      <c r="BW67">
        <v>4</v>
      </c>
      <c r="BY67" t="s">
        <v>6</v>
      </c>
      <c r="BZ67">
        <v>1</v>
      </c>
      <c r="CA67">
        <v>3</v>
      </c>
      <c r="CB67">
        <v>1</v>
      </c>
    </row>
    <row r="68" spans="1:92" x14ac:dyDescent="0.25">
      <c r="A68">
        <v>912</v>
      </c>
      <c r="B68" t="s">
        <v>33</v>
      </c>
      <c r="C68" t="s">
        <v>292</v>
      </c>
      <c r="D68" t="s">
        <v>81</v>
      </c>
      <c r="BR68">
        <v>2</v>
      </c>
      <c r="BS68">
        <v>2</v>
      </c>
      <c r="BT68">
        <v>3</v>
      </c>
      <c r="BU68">
        <v>5</v>
      </c>
      <c r="BV68">
        <v>5</v>
      </c>
      <c r="BW68">
        <v>6</v>
      </c>
      <c r="BY68" t="s">
        <v>6</v>
      </c>
      <c r="BZ68" t="s">
        <v>6</v>
      </c>
      <c r="CA68">
        <v>1</v>
      </c>
      <c r="CB68">
        <v>2</v>
      </c>
    </row>
    <row r="69" spans="1:92" x14ac:dyDescent="0.25">
      <c r="A69">
        <v>62</v>
      </c>
      <c r="B69" t="s">
        <v>31</v>
      </c>
      <c r="C69" t="s">
        <v>292</v>
      </c>
      <c r="D69" t="s">
        <v>214</v>
      </c>
      <c r="BR69" t="s">
        <v>6</v>
      </c>
    </row>
    <row r="70" spans="1:92" x14ac:dyDescent="0.25">
      <c r="A70">
        <v>3</v>
      </c>
      <c r="B70" t="s">
        <v>34</v>
      </c>
      <c r="D70" t="s">
        <v>107</v>
      </c>
      <c r="CC70">
        <v>2</v>
      </c>
      <c r="CD70">
        <v>1</v>
      </c>
      <c r="CE70">
        <v>4</v>
      </c>
      <c r="CF70">
        <v>2</v>
      </c>
      <c r="CG70">
        <v>1</v>
      </c>
      <c r="CH70">
        <v>1</v>
      </c>
      <c r="CI70">
        <v>1</v>
      </c>
      <c r="CJ70">
        <v>2</v>
      </c>
      <c r="CK70">
        <v>2</v>
      </c>
      <c r="CL70">
        <v>2</v>
      </c>
      <c r="CM70">
        <v>2</v>
      </c>
      <c r="CN70" t="s">
        <v>6</v>
      </c>
    </row>
    <row r="71" spans="1:92" x14ac:dyDescent="0.25">
      <c r="A71">
        <v>4</v>
      </c>
      <c r="B71" t="s">
        <v>34</v>
      </c>
      <c r="D71" t="s">
        <v>107</v>
      </c>
      <c r="CC71">
        <v>1</v>
      </c>
      <c r="CD71">
        <v>2</v>
      </c>
      <c r="CE71">
        <v>5</v>
      </c>
      <c r="CF71">
        <v>1</v>
      </c>
      <c r="CG71">
        <v>4</v>
      </c>
      <c r="CH71">
        <v>2</v>
      </c>
      <c r="CI71">
        <v>2</v>
      </c>
      <c r="CJ71">
        <v>3</v>
      </c>
      <c r="CK71">
        <v>1</v>
      </c>
      <c r="CL71">
        <v>1</v>
      </c>
      <c r="CM71">
        <v>1</v>
      </c>
      <c r="CN71" t="s">
        <v>6</v>
      </c>
    </row>
    <row r="72" spans="1:92" x14ac:dyDescent="0.25">
      <c r="A72">
        <v>79</v>
      </c>
      <c r="B72" t="s">
        <v>33</v>
      </c>
      <c r="D72" t="s">
        <v>222</v>
      </c>
      <c r="CC72">
        <v>3</v>
      </c>
      <c r="CD72">
        <v>6</v>
      </c>
      <c r="CE72">
        <v>1</v>
      </c>
      <c r="CG72" t="s">
        <v>6</v>
      </c>
      <c r="CH72">
        <v>3</v>
      </c>
      <c r="CI72">
        <v>3</v>
      </c>
      <c r="CJ72">
        <v>1</v>
      </c>
      <c r="CK72">
        <v>3</v>
      </c>
      <c r="CL72">
        <v>3</v>
      </c>
      <c r="CM72">
        <v>3</v>
      </c>
      <c r="CN72">
        <v>1</v>
      </c>
    </row>
    <row r="73" spans="1:92" x14ac:dyDescent="0.25">
      <c r="A73">
        <v>24</v>
      </c>
      <c r="B73" t="s">
        <v>88</v>
      </c>
      <c r="D73" t="s">
        <v>290</v>
      </c>
      <c r="CC73">
        <v>6</v>
      </c>
      <c r="CD73">
        <v>3</v>
      </c>
      <c r="CE73">
        <v>3</v>
      </c>
      <c r="CG73">
        <v>2</v>
      </c>
      <c r="CN73">
        <v>3</v>
      </c>
    </row>
    <row r="74" spans="1:92" x14ac:dyDescent="0.25">
      <c r="A74">
        <v>25</v>
      </c>
      <c r="B74" t="s">
        <v>88</v>
      </c>
      <c r="D74" t="s">
        <v>290</v>
      </c>
      <c r="CC74">
        <v>5</v>
      </c>
      <c r="CD74">
        <v>5</v>
      </c>
      <c r="CE74">
        <v>2</v>
      </c>
      <c r="CG74">
        <v>3</v>
      </c>
      <c r="CN74" t="s">
        <v>6</v>
      </c>
    </row>
    <row r="75" spans="1:92" x14ac:dyDescent="0.25">
      <c r="A75">
        <v>97</v>
      </c>
      <c r="B75" t="s">
        <v>33</v>
      </c>
      <c r="D75" t="s">
        <v>222</v>
      </c>
      <c r="CN75">
        <v>2</v>
      </c>
    </row>
    <row r="76" spans="1:92" x14ac:dyDescent="0.25">
      <c r="A76">
        <v>62</v>
      </c>
      <c r="B76" t="s">
        <v>31</v>
      </c>
      <c r="D76" t="s">
        <v>214</v>
      </c>
      <c r="CC76">
        <v>4</v>
      </c>
      <c r="CD76">
        <v>4</v>
      </c>
    </row>
  </sheetData>
  <mergeCells count="8">
    <mergeCell ref="BG1:BQ1"/>
    <mergeCell ref="BR1:CB1"/>
    <mergeCell ref="CC1:CN1"/>
    <mergeCell ref="E1:O1"/>
    <mergeCell ref="P1:Y1"/>
    <mergeCell ref="Z1:AJ1"/>
    <mergeCell ref="AK1:AU1"/>
    <mergeCell ref="AV1:B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25075-C3CE-4C09-9289-B6816B37A438}">
  <dimension ref="A1:EP25"/>
  <sheetViews>
    <sheetView workbookViewId="0">
      <pane xSplit="4" ySplit="2" topLeftCell="CL3" activePane="bottomRight" state="frozen"/>
      <selection pane="topRight" activeCell="E1" sqref="E1"/>
      <selection pane="bottomLeft" activeCell="A3" sqref="A3"/>
      <selection pane="bottomRight" activeCell="D4" sqref="D3:D25"/>
    </sheetView>
  </sheetViews>
  <sheetFormatPr defaultRowHeight="15" x14ac:dyDescent="0.25"/>
  <cols>
    <col min="1" max="1" width="5.28515625" bestFit="1" customWidth="1"/>
    <col min="2" max="2" width="12.42578125" bestFit="1" customWidth="1"/>
    <col min="3" max="3" width="5.85546875" bestFit="1" customWidth="1"/>
    <col min="4" max="4" width="23.140625" bestFit="1" customWidth="1"/>
    <col min="5" max="5" width="4.5703125" bestFit="1" customWidth="1"/>
    <col min="6" max="6" width="4.140625" bestFit="1" customWidth="1"/>
    <col min="7" max="7" width="4.28515625" bestFit="1" customWidth="1"/>
    <col min="8" max="8" width="4.42578125" bestFit="1" customWidth="1"/>
    <col min="9" max="9" width="5" bestFit="1" customWidth="1"/>
    <col min="10" max="10" width="5.140625" bestFit="1" customWidth="1"/>
    <col min="11" max="11" width="4.28515625" bestFit="1" customWidth="1"/>
    <col min="12" max="13" width="4" bestFit="1" customWidth="1"/>
    <col min="14" max="14" width="4.5703125" bestFit="1" customWidth="1"/>
    <col min="15" max="15" width="4.140625" bestFit="1" customWidth="1"/>
    <col min="16" max="16" width="4.5703125" bestFit="1" customWidth="1"/>
    <col min="17" max="17" width="4.140625" bestFit="1" customWidth="1"/>
    <col min="18" max="18" width="4.28515625" bestFit="1" customWidth="1"/>
    <col min="19" max="19" width="4.42578125" bestFit="1" customWidth="1"/>
    <col min="20" max="20" width="5" bestFit="1" customWidth="1"/>
    <col min="21" max="21" width="5.140625" bestFit="1" customWidth="1"/>
    <col min="22" max="23" width="4" bestFit="1" customWidth="1"/>
    <col min="24" max="24" width="4.5703125" bestFit="1" customWidth="1"/>
    <col min="25" max="25" width="4.140625" bestFit="1" customWidth="1"/>
    <col min="26" max="26" width="4.5703125" bestFit="1" customWidth="1"/>
    <col min="27" max="27" width="4.140625" bestFit="1" customWidth="1"/>
    <col min="28" max="28" width="4.28515625" bestFit="1" customWidth="1"/>
    <col min="29" max="29" width="4.42578125" bestFit="1" customWidth="1"/>
    <col min="30" max="30" width="5" bestFit="1" customWidth="1"/>
    <col min="31" max="31" width="5.140625" bestFit="1" customWidth="1"/>
    <col min="32" max="32" width="4.140625" bestFit="1" customWidth="1"/>
    <col min="33" max="34" width="4" bestFit="1" customWidth="1"/>
    <col min="35" max="35" width="4.5703125" bestFit="1" customWidth="1"/>
    <col min="36" max="36" width="4.140625" bestFit="1" customWidth="1"/>
    <col min="37" max="37" width="4.5703125" bestFit="1" customWidth="1"/>
    <col min="38" max="38" width="4.140625" bestFit="1" customWidth="1"/>
    <col min="39" max="39" width="4.28515625" bestFit="1" customWidth="1"/>
    <col min="40" max="40" width="4.5703125" bestFit="1" customWidth="1"/>
    <col min="41" max="41" width="5" bestFit="1" customWidth="1"/>
    <col min="42" max="42" width="5.140625" bestFit="1" customWidth="1"/>
    <col min="43" max="43" width="4.140625" bestFit="1" customWidth="1"/>
    <col min="44" max="45" width="4" bestFit="1" customWidth="1"/>
    <col min="46" max="46" width="4.42578125" bestFit="1" customWidth="1"/>
    <col min="47" max="47" width="4.140625" bestFit="1" customWidth="1"/>
    <col min="48" max="48" width="4.5703125" bestFit="1" customWidth="1"/>
    <col min="49" max="49" width="4.140625" bestFit="1" customWidth="1"/>
    <col min="50" max="50" width="4.28515625" bestFit="1" customWidth="1"/>
    <col min="51" max="51" width="5.42578125" bestFit="1" customWidth="1"/>
    <col min="52" max="52" width="5" bestFit="1" customWidth="1"/>
    <col min="53" max="53" width="5.140625" bestFit="1" customWidth="1"/>
    <col min="54" max="54" width="4.140625" bestFit="1" customWidth="1"/>
    <col min="55" max="56" width="4" bestFit="1" customWidth="1"/>
    <col min="57" max="57" width="4.42578125" bestFit="1" customWidth="1"/>
    <col min="58" max="58" width="4.140625" bestFit="1" customWidth="1"/>
    <col min="59" max="59" width="4.5703125" bestFit="1" customWidth="1"/>
    <col min="60" max="60" width="4.140625" bestFit="1" customWidth="1"/>
    <col min="61" max="61" width="4.28515625" bestFit="1" customWidth="1"/>
    <col min="62" max="62" width="5.42578125" bestFit="1" customWidth="1"/>
    <col min="63" max="63" width="5" bestFit="1" customWidth="1"/>
    <col min="64" max="64" width="5.140625" bestFit="1" customWidth="1"/>
    <col min="65" max="65" width="4.140625" bestFit="1" customWidth="1"/>
    <col min="66" max="67" width="4" bestFit="1" customWidth="1"/>
    <col min="68" max="68" width="4.42578125" bestFit="1" customWidth="1"/>
    <col min="69" max="69" width="4.140625" bestFit="1" customWidth="1"/>
    <col min="70" max="71" width="5.5703125" bestFit="1" customWidth="1"/>
    <col min="72" max="72" width="5.140625" bestFit="1" customWidth="1"/>
    <col min="73" max="74" width="4" bestFit="1" customWidth="1"/>
    <col min="75" max="75" width="5.140625" bestFit="1" customWidth="1"/>
    <col min="76" max="76" width="5.42578125" bestFit="1" customWidth="1"/>
    <col min="77" max="77" width="4" bestFit="1" customWidth="1"/>
    <col min="78" max="78" width="5.140625" bestFit="1" customWidth="1"/>
    <col min="79" max="79" width="4.42578125" bestFit="1" customWidth="1"/>
    <col min="80" max="80" width="5.140625" bestFit="1" customWidth="1"/>
    <col min="81" max="81" width="6" bestFit="1" customWidth="1"/>
    <col min="82" max="82" width="5.42578125" bestFit="1" customWidth="1"/>
    <col min="83" max="83" width="4.140625" bestFit="1" customWidth="1"/>
    <col min="84" max="84" width="5" bestFit="1" customWidth="1"/>
    <col min="85" max="86" width="6" bestFit="1" customWidth="1"/>
    <col min="87" max="87" width="4.140625" bestFit="1" customWidth="1"/>
    <col min="88" max="88" width="4" bestFit="1" customWidth="1"/>
    <col min="89" max="89" width="4.42578125" bestFit="1" customWidth="1"/>
    <col min="90" max="90" width="4.28515625" bestFit="1" customWidth="1"/>
    <col min="91" max="91" width="4" bestFit="1" customWidth="1"/>
    <col min="92" max="92" width="4.140625" bestFit="1" customWidth="1"/>
    <col min="93" max="94" width="4.5703125" bestFit="1" customWidth="1"/>
    <col min="95" max="95" width="7.28515625" bestFit="1" customWidth="1"/>
    <col min="96" max="96" width="7.85546875" bestFit="1" customWidth="1"/>
    <col min="98" max="102" width="3" bestFit="1" customWidth="1"/>
    <col min="103" max="106" width="2" bestFit="1" customWidth="1"/>
    <col min="107" max="107" width="3" bestFit="1" customWidth="1"/>
    <col min="108" max="108" width="4" bestFit="1" customWidth="1"/>
    <col min="109" max="109" width="3.5703125" bestFit="1" customWidth="1"/>
    <col min="110" max="110" width="4.140625" bestFit="1" customWidth="1"/>
    <col min="111" max="111" width="4.7109375" bestFit="1" customWidth="1"/>
    <col min="113" max="114" width="4" bestFit="1" customWidth="1"/>
    <col min="116" max="116" width="13.140625" bestFit="1" customWidth="1"/>
    <col min="117" max="117" width="7.28515625" bestFit="1" customWidth="1"/>
    <col min="118" max="119" width="4" bestFit="1" customWidth="1"/>
    <col min="120" max="120" width="5.42578125" bestFit="1" customWidth="1"/>
    <col min="121" max="121" width="8.7109375" bestFit="1" customWidth="1"/>
    <col min="122" max="122" width="9.5703125" bestFit="1" customWidth="1"/>
    <col min="123" max="123" width="9" bestFit="1" customWidth="1"/>
    <col min="125" max="125" width="13.140625" bestFit="1" customWidth="1"/>
    <col min="126" max="133" width="3" bestFit="1" customWidth="1"/>
    <col min="134" max="134" width="2" bestFit="1" customWidth="1"/>
    <col min="135" max="135" width="3" bestFit="1" customWidth="1"/>
    <col min="136" max="136" width="4" bestFit="1" customWidth="1"/>
    <col min="137" max="137" width="3.5703125" bestFit="1" customWidth="1"/>
    <col min="138" max="138" width="4.140625" bestFit="1" customWidth="1"/>
    <col min="139" max="139" width="4.7109375" bestFit="1" customWidth="1"/>
    <col min="141" max="141" width="23.140625" bestFit="1" customWidth="1"/>
    <col min="142" max="142" width="9.7109375" bestFit="1" customWidth="1"/>
    <col min="143" max="143" width="5.42578125" bestFit="1" customWidth="1"/>
    <col min="144" max="144" width="7.85546875" bestFit="1" customWidth="1"/>
    <col min="145" max="145" width="8.7109375" bestFit="1" customWidth="1"/>
    <col min="146" max="146" width="8.140625" bestFit="1" customWidth="1"/>
  </cols>
  <sheetData>
    <row r="1" spans="1:146" x14ac:dyDescent="0.25">
      <c r="E1" s="17">
        <v>2014</v>
      </c>
      <c r="F1" s="17"/>
      <c r="G1" s="17"/>
      <c r="H1" s="17"/>
      <c r="I1" s="17"/>
      <c r="J1" s="17"/>
      <c r="K1" s="17"/>
      <c r="L1" s="17"/>
      <c r="M1" s="17"/>
      <c r="N1" s="17"/>
      <c r="O1" s="17"/>
      <c r="P1" s="17">
        <v>2015</v>
      </c>
      <c r="Q1" s="17"/>
      <c r="R1" s="17"/>
      <c r="S1" s="17"/>
      <c r="T1" s="17"/>
      <c r="U1" s="17"/>
      <c r="V1" s="17"/>
      <c r="W1" s="17"/>
      <c r="X1" s="17"/>
      <c r="Y1" s="17"/>
      <c r="Z1" s="17">
        <v>2016</v>
      </c>
      <c r="AA1" s="17"/>
      <c r="AB1" s="17"/>
      <c r="AC1" s="17"/>
      <c r="AD1" s="17"/>
      <c r="AE1" s="17"/>
      <c r="AF1" s="17"/>
      <c r="AG1" s="17"/>
      <c r="AH1" s="17"/>
      <c r="AI1" s="17"/>
      <c r="AJ1" s="17"/>
      <c r="AK1" s="17">
        <v>2017</v>
      </c>
      <c r="AL1" s="17"/>
      <c r="AM1" s="17"/>
      <c r="AN1" s="17"/>
      <c r="AO1" s="17"/>
      <c r="AP1" s="17"/>
      <c r="AQ1" s="17"/>
      <c r="AR1" s="17"/>
      <c r="AS1" s="17"/>
      <c r="AT1" s="17"/>
      <c r="AU1" s="17"/>
      <c r="AV1" s="17">
        <v>2018</v>
      </c>
      <c r="AW1" s="17"/>
      <c r="AX1" s="17"/>
      <c r="AY1" s="17"/>
      <c r="AZ1" s="17"/>
      <c r="BA1" s="17"/>
      <c r="BB1" s="17"/>
      <c r="BC1" s="17"/>
      <c r="BD1" s="17"/>
      <c r="BE1" s="17"/>
      <c r="BF1" s="17"/>
      <c r="BG1" s="17">
        <v>2019</v>
      </c>
      <c r="BH1" s="17"/>
      <c r="BI1" s="17"/>
      <c r="BJ1" s="17"/>
      <c r="BK1" s="17"/>
      <c r="BL1" s="17"/>
      <c r="BM1" s="17"/>
      <c r="BN1" s="17"/>
      <c r="BO1" s="17"/>
      <c r="BP1" s="17"/>
      <c r="BQ1" s="17"/>
      <c r="BR1" s="17">
        <v>2020</v>
      </c>
      <c r="BS1" s="17"/>
      <c r="BT1" s="17"/>
      <c r="BU1" s="17"/>
      <c r="BV1" s="17"/>
      <c r="BW1" s="17"/>
      <c r="BX1" s="17"/>
      <c r="BY1" s="17"/>
      <c r="BZ1" s="17"/>
      <c r="CA1" s="17"/>
      <c r="CB1" s="17"/>
      <c r="CC1" s="17">
        <v>2021</v>
      </c>
      <c r="CD1" s="17"/>
      <c r="CE1" s="17"/>
      <c r="CF1" s="17"/>
      <c r="CG1" s="17"/>
      <c r="CH1" s="17"/>
      <c r="CI1" s="17"/>
      <c r="CJ1" s="17"/>
      <c r="CK1" s="17"/>
      <c r="CL1" s="17"/>
      <c r="CM1" s="17"/>
      <c r="CN1" s="17"/>
      <c r="DL1" s="17" t="s">
        <v>127</v>
      </c>
      <c r="DM1" s="17"/>
      <c r="DN1" s="17"/>
      <c r="DO1" s="17"/>
      <c r="DP1" s="17"/>
      <c r="DQ1" s="17"/>
      <c r="DR1" s="17"/>
      <c r="DS1" s="17"/>
    </row>
    <row r="2" spans="1:146" x14ac:dyDescent="0.25">
      <c r="A2" t="s">
        <v>21</v>
      </c>
      <c r="B2" t="s">
        <v>22</v>
      </c>
      <c r="C2" t="s">
        <v>35</v>
      </c>
      <c r="D2" t="s">
        <v>0</v>
      </c>
      <c r="E2" t="s">
        <v>295</v>
      </c>
      <c r="F2" t="s">
        <v>1</v>
      </c>
      <c r="G2" t="s">
        <v>296</v>
      </c>
      <c r="H2" t="s">
        <v>297</v>
      </c>
      <c r="I2" t="s">
        <v>298</v>
      </c>
      <c r="J2" t="s">
        <v>299</v>
      </c>
      <c r="K2" t="s">
        <v>300</v>
      </c>
      <c r="L2" t="s">
        <v>301</v>
      </c>
      <c r="M2" t="s">
        <v>302</v>
      </c>
      <c r="N2" t="s">
        <v>303</v>
      </c>
      <c r="O2" t="s">
        <v>304</v>
      </c>
      <c r="P2" t="s">
        <v>295</v>
      </c>
      <c r="Q2" t="s">
        <v>1</v>
      </c>
      <c r="R2" t="s">
        <v>296</v>
      </c>
      <c r="S2" t="s">
        <v>297</v>
      </c>
      <c r="T2" t="s">
        <v>298</v>
      </c>
      <c r="U2" t="s">
        <v>299</v>
      </c>
      <c r="V2" t="s">
        <v>301</v>
      </c>
      <c r="W2" t="s">
        <v>302</v>
      </c>
      <c r="X2" t="s">
        <v>303</v>
      </c>
      <c r="Y2" t="s">
        <v>304</v>
      </c>
      <c r="Z2" t="s">
        <v>295</v>
      </c>
      <c r="AA2" t="s">
        <v>1</v>
      </c>
      <c r="AB2" t="s">
        <v>296</v>
      </c>
      <c r="AC2" t="s">
        <v>297</v>
      </c>
      <c r="AD2" t="s">
        <v>298</v>
      </c>
      <c r="AE2" t="s">
        <v>299</v>
      </c>
      <c r="AF2" t="s">
        <v>306</v>
      </c>
      <c r="AG2" t="s">
        <v>301</v>
      </c>
      <c r="AH2" t="s">
        <v>302</v>
      </c>
      <c r="AI2" t="s">
        <v>303</v>
      </c>
      <c r="AJ2" t="s">
        <v>304</v>
      </c>
      <c r="AK2" t="s">
        <v>295</v>
      </c>
      <c r="AL2" t="s">
        <v>1</v>
      </c>
      <c r="AM2" t="s">
        <v>296</v>
      </c>
      <c r="AN2" t="s">
        <v>303</v>
      </c>
      <c r="AO2" t="s">
        <v>298</v>
      </c>
      <c r="AP2" t="s">
        <v>299</v>
      </c>
      <c r="AQ2" t="s">
        <v>306</v>
      </c>
      <c r="AR2" t="s">
        <v>301</v>
      </c>
      <c r="AS2" t="s">
        <v>302</v>
      </c>
      <c r="AT2" t="s">
        <v>297</v>
      </c>
      <c r="AU2" t="s">
        <v>304</v>
      </c>
      <c r="AV2" t="s">
        <v>295</v>
      </c>
      <c r="AW2" t="s">
        <v>1</v>
      </c>
      <c r="AX2" t="s">
        <v>296</v>
      </c>
      <c r="AY2" t="s">
        <v>307</v>
      </c>
      <c r="AZ2" t="s">
        <v>298</v>
      </c>
      <c r="BA2" t="s">
        <v>299</v>
      </c>
      <c r="BB2" t="s">
        <v>306</v>
      </c>
      <c r="BC2" t="s">
        <v>301</v>
      </c>
      <c r="BD2" t="s">
        <v>302</v>
      </c>
      <c r="BE2" t="s">
        <v>297</v>
      </c>
      <c r="BF2" t="s">
        <v>304</v>
      </c>
      <c r="BG2" t="s">
        <v>295</v>
      </c>
      <c r="BH2" t="s">
        <v>1</v>
      </c>
      <c r="BI2" t="s">
        <v>296</v>
      </c>
      <c r="BJ2" t="s">
        <v>307</v>
      </c>
      <c r="BK2" t="s">
        <v>298</v>
      </c>
      <c r="BL2" t="s">
        <v>299</v>
      </c>
      <c r="BM2" t="s">
        <v>306</v>
      </c>
      <c r="BN2" t="s">
        <v>301</v>
      </c>
      <c r="BO2" t="s">
        <v>302</v>
      </c>
      <c r="BP2" t="s">
        <v>297</v>
      </c>
      <c r="BQ2" t="s">
        <v>304</v>
      </c>
      <c r="BR2" t="s">
        <v>308</v>
      </c>
      <c r="BS2" t="s">
        <v>309</v>
      </c>
      <c r="BT2" t="s">
        <v>310</v>
      </c>
      <c r="BU2" t="s">
        <v>301</v>
      </c>
      <c r="BV2" t="s">
        <v>302</v>
      </c>
      <c r="BW2" t="s">
        <v>311</v>
      </c>
      <c r="BX2" t="s">
        <v>307</v>
      </c>
      <c r="BY2" t="s">
        <v>312</v>
      </c>
      <c r="BZ2" t="s">
        <v>313</v>
      </c>
      <c r="CA2" t="s">
        <v>297</v>
      </c>
      <c r="CB2" t="s">
        <v>314</v>
      </c>
      <c r="CC2" t="s">
        <v>318</v>
      </c>
      <c r="CD2" t="s">
        <v>319</v>
      </c>
      <c r="CE2" t="s">
        <v>1</v>
      </c>
      <c r="CF2" t="s">
        <v>315</v>
      </c>
      <c r="CG2" t="s">
        <v>316</v>
      </c>
      <c r="CH2" t="s">
        <v>317</v>
      </c>
      <c r="CI2" t="s">
        <v>306</v>
      </c>
      <c r="CJ2" t="s">
        <v>301</v>
      </c>
      <c r="CK2" t="s">
        <v>297</v>
      </c>
      <c r="CL2" t="s">
        <v>296</v>
      </c>
      <c r="CM2" t="s">
        <v>302</v>
      </c>
      <c r="CN2" t="s">
        <v>304</v>
      </c>
      <c r="CO2" t="s">
        <v>257</v>
      </c>
      <c r="CP2" t="s">
        <v>258</v>
      </c>
      <c r="CQ2" t="s">
        <v>261</v>
      </c>
      <c r="CR2" t="s">
        <v>262</v>
      </c>
      <c r="CT2">
        <v>1</v>
      </c>
      <c r="CU2">
        <v>2</v>
      </c>
      <c r="CV2">
        <v>3</v>
      </c>
      <c r="CW2">
        <v>4</v>
      </c>
      <c r="CX2">
        <v>5</v>
      </c>
      <c r="CY2">
        <v>6</v>
      </c>
      <c r="CZ2">
        <v>7</v>
      </c>
      <c r="DA2">
        <v>8</v>
      </c>
      <c r="DB2">
        <v>9</v>
      </c>
      <c r="DC2">
        <v>10</v>
      </c>
      <c r="DD2" t="s">
        <v>6</v>
      </c>
      <c r="DE2" t="s">
        <v>56</v>
      </c>
      <c r="DF2" t="s">
        <v>48</v>
      </c>
      <c r="DG2" t="s">
        <v>12</v>
      </c>
      <c r="DI2" t="s">
        <v>36</v>
      </c>
      <c r="DJ2" t="s">
        <v>37</v>
      </c>
      <c r="DL2" s="4" t="s">
        <v>265</v>
      </c>
      <c r="DM2" s="4" t="s">
        <v>261</v>
      </c>
      <c r="DN2" s="4" t="s">
        <v>36</v>
      </c>
      <c r="DO2" s="4" t="s">
        <v>37</v>
      </c>
      <c r="DP2" s="4" t="s">
        <v>3</v>
      </c>
      <c r="DQ2" s="4" t="s">
        <v>239</v>
      </c>
      <c r="DR2" s="4" t="s">
        <v>259</v>
      </c>
      <c r="DS2" s="4" t="s">
        <v>260</v>
      </c>
      <c r="DT2" s="4"/>
      <c r="DU2" s="4" t="s">
        <v>265</v>
      </c>
      <c r="DV2" s="4">
        <v>1</v>
      </c>
      <c r="DW2" s="4">
        <v>2</v>
      </c>
      <c r="DX2" s="4">
        <v>3</v>
      </c>
      <c r="DY2" s="4">
        <v>4</v>
      </c>
      <c r="DZ2" s="4">
        <v>5</v>
      </c>
      <c r="EA2" s="4">
        <v>6</v>
      </c>
      <c r="EB2" s="4">
        <v>7</v>
      </c>
      <c r="EC2" s="4">
        <v>8</v>
      </c>
      <c r="ED2" s="4">
        <v>9</v>
      </c>
      <c r="EE2" s="4">
        <v>10</v>
      </c>
      <c r="EF2" s="4" t="s">
        <v>6</v>
      </c>
      <c r="EG2" s="4" t="s">
        <v>56</v>
      </c>
      <c r="EH2" s="4" t="s">
        <v>48</v>
      </c>
      <c r="EI2" s="4" t="s">
        <v>12</v>
      </c>
      <c r="EJ2" s="4"/>
      <c r="EK2" s="4" t="s">
        <v>0</v>
      </c>
      <c r="EL2" s="4" t="s">
        <v>263</v>
      </c>
      <c r="EM2" s="4" t="s">
        <v>127</v>
      </c>
      <c r="EN2" s="4" t="s">
        <v>262</v>
      </c>
      <c r="EO2" s="4" t="s">
        <v>239</v>
      </c>
      <c r="EP2" s="4" t="s">
        <v>264</v>
      </c>
    </row>
    <row r="3" spans="1:146" x14ac:dyDescent="0.25">
      <c r="A3">
        <v>3</v>
      </c>
      <c r="B3" t="s">
        <v>34</v>
      </c>
      <c r="C3" t="s">
        <v>292</v>
      </c>
      <c r="D3" t="s">
        <v>107</v>
      </c>
      <c r="E3" t="s">
        <v>6</v>
      </c>
      <c r="F3">
        <v>8</v>
      </c>
      <c r="G3">
        <v>1</v>
      </c>
      <c r="H3">
        <v>1</v>
      </c>
      <c r="I3">
        <v>1</v>
      </c>
      <c r="J3">
        <v>1</v>
      </c>
      <c r="K3">
        <v>4</v>
      </c>
      <c r="L3">
        <v>6</v>
      </c>
      <c r="M3">
        <v>7</v>
      </c>
      <c r="N3">
        <v>9</v>
      </c>
      <c r="O3">
        <v>8</v>
      </c>
      <c r="P3">
        <v>1</v>
      </c>
      <c r="Q3">
        <v>1</v>
      </c>
      <c r="R3">
        <v>3</v>
      </c>
      <c r="S3">
        <v>7</v>
      </c>
      <c r="T3">
        <v>4</v>
      </c>
      <c r="U3">
        <v>3</v>
      </c>
      <c r="V3">
        <v>4</v>
      </c>
      <c r="W3">
        <v>6</v>
      </c>
      <c r="X3">
        <v>6</v>
      </c>
      <c r="Y3">
        <v>6</v>
      </c>
      <c r="Z3">
        <v>2</v>
      </c>
      <c r="AA3">
        <v>9</v>
      </c>
      <c r="AB3" t="s">
        <v>6</v>
      </c>
      <c r="AC3">
        <v>4</v>
      </c>
      <c r="AD3">
        <v>7</v>
      </c>
      <c r="AE3">
        <v>3</v>
      </c>
      <c r="AF3">
        <v>2</v>
      </c>
      <c r="AG3">
        <v>6</v>
      </c>
      <c r="AH3">
        <v>1</v>
      </c>
      <c r="AI3">
        <v>3</v>
      </c>
      <c r="AJ3">
        <v>4</v>
      </c>
      <c r="AK3">
        <v>4</v>
      </c>
      <c r="AL3">
        <v>1</v>
      </c>
      <c r="AM3">
        <v>5</v>
      </c>
      <c r="AN3">
        <v>1</v>
      </c>
      <c r="AO3">
        <v>3</v>
      </c>
      <c r="AP3">
        <v>4</v>
      </c>
      <c r="AQ3">
        <v>4</v>
      </c>
      <c r="AR3">
        <v>4</v>
      </c>
      <c r="AS3">
        <v>1</v>
      </c>
      <c r="AT3">
        <v>4</v>
      </c>
      <c r="AU3">
        <v>2</v>
      </c>
      <c r="AV3">
        <v>3</v>
      </c>
      <c r="AW3">
        <v>8</v>
      </c>
      <c r="AX3">
        <v>4</v>
      </c>
      <c r="AY3">
        <v>3</v>
      </c>
      <c r="AZ3">
        <v>2</v>
      </c>
      <c r="BA3">
        <v>2</v>
      </c>
      <c r="BB3">
        <v>2</v>
      </c>
      <c r="BC3">
        <v>3</v>
      </c>
      <c r="BD3">
        <v>2</v>
      </c>
      <c r="BE3">
        <v>3</v>
      </c>
      <c r="BF3">
        <v>8</v>
      </c>
      <c r="BG3">
        <v>6</v>
      </c>
      <c r="BH3">
        <v>3</v>
      </c>
      <c r="BI3">
        <v>2</v>
      </c>
      <c r="BJ3">
        <v>2</v>
      </c>
      <c r="BK3">
        <v>2</v>
      </c>
      <c r="BL3">
        <v>7</v>
      </c>
      <c r="BM3">
        <v>5</v>
      </c>
      <c r="BN3">
        <v>4</v>
      </c>
      <c r="BO3">
        <v>3</v>
      </c>
      <c r="BP3">
        <v>3</v>
      </c>
      <c r="BQ3">
        <v>4</v>
      </c>
      <c r="BR3">
        <v>4</v>
      </c>
      <c r="BS3">
        <v>1</v>
      </c>
      <c r="BT3">
        <v>2</v>
      </c>
      <c r="BU3">
        <v>1</v>
      </c>
      <c r="BV3">
        <v>1</v>
      </c>
      <c r="BW3">
        <v>5</v>
      </c>
      <c r="BX3">
        <v>1</v>
      </c>
      <c r="BY3">
        <v>1</v>
      </c>
      <c r="BZ3">
        <v>2</v>
      </c>
      <c r="CA3">
        <v>2</v>
      </c>
      <c r="CB3">
        <v>5</v>
      </c>
      <c r="CC3">
        <v>2</v>
      </c>
      <c r="CD3">
        <v>1</v>
      </c>
      <c r="CE3">
        <v>4</v>
      </c>
      <c r="CF3">
        <v>2</v>
      </c>
      <c r="CG3">
        <v>1</v>
      </c>
      <c r="CH3">
        <v>1</v>
      </c>
      <c r="CI3">
        <v>1</v>
      </c>
      <c r="CJ3">
        <v>2</v>
      </c>
      <c r="CK3">
        <v>2</v>
      </c>
      <c r="CL3">
        <v>2</v>
      </c>
      <c r="CM3">
        <v>2</v>
      </c>
      <c r="CN3" t="s">
        <v>6</v>
      </c>
      <c r="CO3" s="3">
        <f>AVERAGE(H3:CN3)</f>
        <v>3.3493975903614457</v>
      </c>
      <c r="CP3" s="3">
        <f>_xlfn.STDEV.S(H3:CN3)</f>
        <v>2.1438154665521632</v>
      </c>
      <c r="CQ3" s="6">
        <f>COUNT(H3:CN3)</f>
        <v>83</v>
      </c>
      <c r="CR3" s="3">
        <f>CT3/CQ3</f>
        <v>0.21686746987951808</v>
      </c>
      <c r="CT3">
        <f>COUNTIF(H3:CN3,$CT$2)</f>
        <v>18</v>
      </c>
      <c r="CU3">
        <f>COUNTIF(H3:CN3,$CU$2)</f>
        <v>19</v>
      </c>
      <c r="CV3">
        <f>COUNTIF(H3:CN3,$CV$2)</f>
        <v>12</v>
      </c>
      <c r="CW3">
        <f>COUNTIF(H3:CN3,$CW$2)</f>
        <v>15</v>
      </c>
      <c r="CX3">
        <f>COUNTIF(H3:CN3,$CX$2)</f>
        <v>4</v>
      </c>
      <c r="CY3">
        <f>COUNTIF(H3:CN3,$CY$2)</f>
        <v>6</v>
      </c>
      <c r="CZ3">
        <f>COUNTIF(H3:CN3,$CZ$2)</f>
        <v>4</v>
      </c>
      <c r="DA3">
        <f>COUNTIF(H3:CN3,$DA$2)</f>
        <v>3</v>
      </c>
      <c r="DB3">
        <f>COUNTIF(H3:CN3,$DB$2)</f>
        <v>2</v>
      </c>
      <c r="DC3">
        <f>COUNTIF(H3:CN3,$DC$2)</f>
        <v>0</v>
      </c>
      <c r="DD3">
        <f>COUNTIF(H3:CN3,$DD$2)</f>
        <v>2</v>
      </c>
      <c r="DE3">
        <f>COUNTIF(H3:CN3,$DE$2)</f>
        <v>0</v>
      </c>
      <c r="DF3">
        <f>COUNTIF(H3:CN3,$DF$2)</f>
        <v>0</v>
      </c>
      <c r="DG3">
        <f>COUNTIF(H3:CN3,$DG$2)</f>
        <v>0</v>
      </c>
      <c r="DI3">
        <f>COUNTIF(H3:CN3,1)</f>
        <v>18</v>
      </c>
      <c r="DL3" s="7" t="str">
        <f>sortingWEC!DI3</f>
        <v>Aston Martin</v>
      </c>
      <c r="DM3">
        <f>SUMIF($B$3:$B$60,DL3,$CQ$3:$CQ$60)</f>
        <v>2</v>
      </c>
      <c r="DN3">
        <f>SUMIF($B$3:$B$60,DL3,$DI$3:$DI$60)</f>
        <v>0</v>
      </c>
      <c r="DO3">
        <f>SUMIF($B$3:$B$60,DL3,$DG$3:$DG$60)</f>
        <v>0</v>
      </c>
      <c r="DP3">
        <f>SUM(DN3:DO3)</f>
        <v>0</v>
      </c>
      <c r="DQ3">
        <f>SUM(DV3:DX3)</f>
        <v>0</v>
      </c>
      <c r="DR3" s="3">
        <f>SUMIF($B$3:$B$60,DL3,$CO$3:$CO$60)/COUNTIF($B$3:$B$60,DL3)</f>
        <v>6</v>
      </c>
      <c r="DS3" s="3">
        <f>SUMIF($B$3:$B$60,DL3,$CP$3:$CP$60)/COUNTIF($B$3:$B$60,DL3)</f>
        <v>0</v>
      </c>
      <c r="DU3" s="7" t="str">
        <f>DL3</f>
        <v>Aston Martin</v>
      </c>
      <c r="DV3">
        <f>SUMIF($B$3:$B$60,DU3,$CT$3:$CT$60)</f>
        <v>0</v>
      </c>
      <c r="DW3">
        <f>SUMIF($B$3:$B$60,DU3,$CU$3:$CU$60)</f>
        <v>0</v>
      </c>
      <c r="DX3">
        <f>SUMIF($B$3:$B$60,DU3,$CV$3:$CV$60)</f>
        <v>0</v>
      </c>
      <c r="DY3">
        <f>SUMIF($B$3:$B$60,DU3,$CW$3:$CW$60)</f>
        <v>0</v>
      </c>
      <c r="DZ3">
        <f>SUMIF($B$3:$B$60,DU3,$CX$3:$CX$60)</f>
        <v>0</v>
      </c>
      <c r="EA3">
        <f>SUMIF($B$3:$B$60,DU3,$CY$3:$CY$60)</f>
        <v>2</v>
      </c>
      <c r="EB3">
        <f>SUMIF($B$3:$B$60,DU3,$CZ$3:$CZ$60)</f>
        <v>0</v>
      </c>
      <c r="EC3">
        <f>SUMIF($B$3:$B$60,DU3,$DA$3:$DA$60)</f>
        <v>0</v>
      </c>
      <c r="ED3">
        <f>SUMIF($B$3:$B$60,DU3,$DB$3:$DB$60)</f>
        <v>0</v>
      </c>
      <c r="EE3">
        <f>SUMIF($B$3:$B$60,DU3,$DC$3:$DC$60)</f>
        <v>0</v>
      </c>
      <c r="EF3">
        <f>SUMIF($B$3:$B$60,DU3,$DD$3:$DD$60)</f>
        <v>0</v>
      </c>
      <c r="EG3">
        <f>SUMIF($B$3:$B$60,DU3,$DE$3:$DE$60)</f>
        <v>0</v>
      </c>
      <c r="EH3">
        <f>SUMIF($B$3:$B$60,DU3,$DF$3:$DF$60)</f>
        <v>0</v>
      </c>
      <c r="EI3">
        <f>SUMIF($B$3:$B$60,DU3,$DG$3:$DG$60)</f>
        <v>0</v>
      </c>
      <c r="EK3" s="8" t="str" cm="1">
        <f t="array" ref="EK3:EK15">_xlfn._xlws.SORT(_xlfn.UNIQUE(D3:D60))</f>
        <v>AF Corse</v>
      </c>
      <c r="EL3" s="6">
        <f>SUMIF($D$3:$D$60,EK3,$CQ$3:$CQ$60)</f>
        <v>0</v>
      </c>
      <c r="EM3">
        <f>SUMIF($D$3:$D$60,EK3,$CT$3:$CT$60)</f>
        <v>0</v>
      </c>
      <c r="EN3" s="3" t="e">
        <f>EM3/EL3</f>
        <v>#DIV/0!</v>
      </c>
      <c r="EO3">
        <f>SUMIF($D$3:$D$60,EK3,$CT$3:$CT$60)+SUMIF($D$3:$D$60,EK3,$CU$3:$CU$60)+EM3</f>
        <v>0</v>
      </c>
      <c r="EP3">
        <f>COUNTIF($D$3:$D$60,EK3)</f>
        <v>1</v>
      </c>
    </row>
    <row r="4" spans="1:146" x14ac:dyDescent="0.25">
      <c r="A4">
        <v>4</v>
      </c>
      <c r="B4" t="s">
        <v>34</v>
      </c>
      <c r="C4" t="s">
        <v>292</v>
      </c>
      <c r="D4" t="s">
        <v>107</v>
      </c>
      <c r="E4">
        <v>5</v>
      </c>
      <c r="F4">
        <v>6</v>
      </c>
      <c r="G4">
        <v>3</v>
      </c>
      <c r="H4">
        <v>5</v>
      </c>
      <c r="I4">
        <v>5</v>
      </c>
      <c r="J4">
        <v>7</v>
      </c>
      <c r="K4">
        <v>5</v>
      </c>
      <c r="L4">
        <v>7</v>
      </c>
      <c r="M4">
        <v>9</v>
      </c>
      <c r="N4">
        <v>10</v>
      </c>
      <c r="O4">
        <v>4</v>
      </c>
      <c r="P4">
        <v>3</v>
      </c>
      <c r="Q4" t="s">
        <v>6</v>
      </c>
      <c r="R4">
        <v>7</v>
      </c>
      <c r="S4">
        <v>6</v>
      </c>
      <c r="T4" t="s">
        <v>6</v>
      </c>
      <c r="U4">
        <v>5</v>
      </c>
      <c r="V4">
        <v>7</v>
      </c>
      <c r="W4">
        <v>8</v>
      </c>
      <c r="X4">
        <v>8</v>
      </c>
      <c r="Y4">
        <v>3</v>
      </c>
      <c r="Z4">
        <v>1</v>
      </c>
      <c r="AA4">
        <v>1</v>
      </c>
      <c r="AB4">
        <v>2</v>
      </c>
      <c r="AC4">
        <v>7</v>
      </c>
      <c r="AD4">
        <v>4</v>
      </c>
      <c r="AE4">
        <v>2</v>
      </c>
      <c r="AF4">
        <v>1</v>
      </c>
      <c r="AG4">
        <v>1</v>
      </c>
      <c r="AH4" t="s">
        <v>6</v>
      </c>
      <c r="AI4">
        <v>5</v>
      </c>
      <c r="AJ4">
        <v>3</v>
      </c>
      <c r="AK4">
        <v>9</v>
      </c>
      <c r="AL4" t="s">
        <v>6</v>
      </c>
      <c r="AM4">
        <v>1</v>
      </c>
      <c r="AN4">
        <v>7</v>
      </c>
      <c r="AO4">
        <v>5</v>
      </c>
      <c r="AP4" t="s">
        <v>6</v>
      </c>
      <c r="AQ4">
        <v>8</v>
      </c>
      <c r="AR4">
        <v>5</v>
      </c>
      <c r="AS4">
        <v>6</v>
      </c>
      <c r="AT4">
        <v>9</v>
      </c>
      <c r="AU4">
        <v>4</v>
      </c>
      <c r="AV4">
        <v>4</v>
      </c>
      <c r="AW4">
        <v>6</v>
      </c>
      <c r="AX4">
        <v>1</v>
      </c>
      <c r="AY4">
        <v>8</v>
      </c>
      <c r="AZ4">
        <v>5</v>
      </c>
      <c r="BA4">
        <v>3</v>
      </c>
      <c r="BB4">
        <v>4</v>
      </c>
      <c r="BC4">
        <v>2</v>
      </c>
      <c r="BD4">
        <v>6</v>
      </c>
      <c r="BE4">
        <v>5</v>
      </c>
      <c r="BF4">
        <v>2</v>
      </c>
      <c r="BG4">
        <v>8</v>
      </c>
      <c r="BH4">
        <v>8</v>
      </c>
      <c r="BI4">
        <v>3</v>
      </c>
      <c r="BJ4">
        <v>8</v>
      </c>
      <c r="BK4" t="s">
        <v>6</v>
      </c>
      <c r="BL4">
        <v>8</v>
      </c>
      <c r="BM4">
        <v>6</v>
      </c>
      <c r="BN4">
        <v>6</v>
      </c>
      <c r="BO4">
        <v>4</v>
      </c>
      <c r="BP4">
        <v>4</v>
      </c>
      <c r="BQ4">
        <v>7</v>
      </c>
      <c r="BR4">
        <v>7</v>
      </c>
      <c r="BS4">
        <v>5</v>
      </c>
      <c r="BT4">
        <v>1</v>
      </c>
      <c r="BU4">
        <v>2</v>
      </c>
      <c r="BV4">
        <v>4</v>
      </c>
      <c r="BW4">
        <v>2</v>
      </c>
      <c r="BX4">
        <v>2</v>
      </c>
      <c r="BY4" t="s">
        <v>6</v>
      </c>
      <c r="BZ4">
        <v>4</v>
      </c>
      <c r="CA4">
        <v>6</v>
      </c>
      <c r="CB4" t="s">
        <v>86</v>
      </c>
      <c r="CC4">
        <v>1</v>
      </c>
      <c r="CD4">
        <v>2</v>
      </c>
      <c r="CE4">
        <v>5</v>
      </c>
      <c r="CF4">
        <v>1</v>
      </c>
      <c r="CG4">
        <v>4</v>
      </c>
      <c r="CH4">
        <v>2</v>
      </c>
      <c r="CI4">
        <v>2</v>
      </c>
      <c r="CJ4">
        <v>3</v>
      </c>
      <c r="CK4">
        <v>1</v>
      </c>
      <c r="CL4">
        <v>1</v>
      </c>
      <c r="CM4">
        <v>1</v>
      </c>
      <c r="CN4" t="s">
        <v>6</v>
      </c>
      <c r="CO4" s="3">
        <f t="shared" ref="CO4:CO25" si="0">AVERAGE(H4:CN4)</f>
        <v>4.5263157894736841</v>
      </c>
      <c r="CP4" s="3">
        <f t="shared" ref="CP4:CP25" si="1">_xlfn.STDEV.S(H4:CN4)</f>
        <v>2.5375772393395311</v>
      </c>
      <c r="CQ4" s="6">
        <f t="shared" ref="CQ4:CQ25" si="2">COUNT(H4:CN4)</f>
        <v>76</v>
      </c>
      <c r="CR4" s="3">
        <f t="shared" ref="CR4:CR25" si="3">CT4/CQ4</f>
        <v>0.15789473684210525</v>
      </c>
      <c r="CT4">
        <f t="shared" ref="CT4:CT25" si="4">COUNTIF(H4:CN4,$CT$2)</f>
        <v>12</v>
      </c>
      <c r="CU4">
        <f t="shared" ref="CU4:CU25" si="5">COUNTIF(H4:CN4,$CU$2)</f>
        <v>10</v>
      </c>
      <c r="CV4">
        <f t="shared" ref="CV4:CV25" si="6">COUNTIF(H4:CN4,$CV$2)</f>
        <v>6</v>
      </c>
      <c r="CW4">
        <f t="shared" ref="CW4:CW25" si="7">COUNTIF(H4:CN4,$CW$2)</f>
        <v>10</v>
      </c>
      <c r="CX4">
        <f t="shared" ref="CX4:CX25" si="8">COUNTIF(H4:CN4,$CX$2)</f>
        <v>11</v>
      </c>
      <c r="CY4">
        <f t="shared" ref="CY4:CY25" si="9">COUNTIF(H4:CN4,$CY$2)</f>
        <v>7</v>
      </c>
      <c r="CZ4">
        <f t="shared" ref="CZ4:CZ25" si="10">COUNTIF(H4:CN4,$CZ$2)</f>
        <v>8</v>
      </c>
      <c r="DA4">
        <f t="shared" ref="DA4:DA25" si="11">COUNTIF(H4:CN4,$DA$2)</f>
        <v>8</v>
      </c>
      <c r="DB4">
        <f t="shared" ref="DB4:DB25" si="12">COUNTIF(H4:CN4,$DB$2)</f>
        <v>3</v>
      </c>
      <c r="DC4">
        <f t="shared" ref="DC4:DC25" si="13">COUNTIF(H4:CN4,$DC$2)</f>
        <v>1</v>
      </c>
      <c r="DD4">
        <f t="shared" ref="DD4:DD25" si="14">COUNTIF(H4:CN4,$DD$2)</f>
        <v>8</v>
      </c>
      <c r="DE4">
        <f t="shared" ref="DE4:DE25" si="15">COUNTIF(H4:CN4,$DE$2)</f>
        <v>0</v>
      </c>
      <c r="DF4">
        <f t="shared" ref="DF4:DF25" si="16">COUNTIF(H4:CN4,$DF$2)</f>
        <v>0</v>
      </c>
      <c r="DG4">
        <f t="shared" ref="DG4:DG25" si="17">COUNTIF(H4:CN4,$DG$2)</f>
        <v>0</v>
      </c>
      <c r="DI4">
        <f t="shared" ref="DI4:DI25" si="18">COUNTIF(H4:CN4,1)</f>
        <v>12</v>
      </c>
      <c r="DL4" s="7" t="str">
        <f>sortingWEC!DI4</f>
        <v>BMW</v>
      </c>
      <c r="DM4">
        <f t="shared" ref="DM4:DM9" si="19">SUMIF($B$3:$B$60,DL4,$CQ$3:$CQ$60)</f>
        <v>137</v>
      </c>
      <c r="DN4">
        <f t="shared" ref="DN4:DN9" si="20">SUMIF($B$3:$B$60,DL4,$DI$3:$DI$60)</f>
        <v>12</v>
      </c>
      <c r="DO4">
        <f t="shared" ref="DO4:DO9" si="21">SUMIF($B$3:$B$60,DL4,$DG$3:$DG$60)</f>
        <v>0</v>
      </c>
      <c r="DP4">
        <f t="shared" ref="DP4:DP9" si="22">SUM(DN4:DO4)</f>
        <v>12</v>
      </c>
      <c r="DQ4">
        <f t="shared" ref="DQ4:DQ9" si="23">SUM(DV4:DX4)</f>
        <v>48</v>
      </c>
      <c r="DR4" s="3">
        <f t="shared" ref="DR4:DR9" si="24">SUMIF($B$3:$B$60,DL4,$CO$3:$CO$60)/COUNTIF($B$3:$B$60,DL4)</f>
        <v>5.644968253968254</v>
      </c>
      <c r="DS4" s="3">
        <f t="shared" ref="DS4:DS9" si="25">SUMIF($B$3:$B$60,DL4,$CP$3:$CP$60)/COUNTIF($B$3:$B$60,DL4)</f>
        <v>2.4275351884304515</v>
      </c>
      <c r="DU4" s="7" t="str">
        <f t="shared" ref="DU4:DU9" si="26">DL4</f>
        <v>BMW</v>
      </c>
      <c r="DV4">
        <f t="shared" ref="DV4:DV9" si="27">SUMIF($B$3:$B$60,DU4,$CT$3:$CT$60)</f>
        <v>12</v>
      </c>
      <c r="DW4">
        <f t="shared" ref="DW4:DW9" si="28">SUMIF($B$3:$B$60,DU4,$CU$3:$CU$60)</f>
        <v>17</v>
      </c>
      <c r="DX4">
        <f t="shared" ref="DX4:DX9" si="29">SUMIF($B$3:$B$60,DU4,$CV$3:$CV$60)</f>
        <v>19</v>
      </c>
      <c r="DY4">
        <f t="shared" ref="DY4:DY9" si="30">SUMIF($B$3:$B$60,DU4,$CW$3:$CW$60)</f>
        <v>21</v>
      </c>
      <c r="DZ4">
        <f t="shared" ref="DZ4:DZ9" si="31">SUMIF($B$3:$B$60,DU4,$CX$3:$CX$60)</f>
        <v>15</v>
      </c>
      <c r="EA4">
        <f t="shared" ref="EA4:EA9" si="32">SUMIF($B$3:$B$60,DU4,$CY$3:$CY$60)</f>
        <v>15</v>
      </c>
      <c r="EB4">
        <f t="shared" ref="EB4:EB9" si="33">SUMIF($B$3:$B$60,DU4,$CZ$3:$CZ$60)</f>
        <v>16</v>
      </c>
      <c r="EC4">
        <f t="shared" ref="EC4:EC9" si="34">SUMIF($B$3:$B$60,DU4,$DA$3:$DA$60)</f>
        <v>13</v>
      </c>
      <c r="ED4">
        <f t="shared" ref="ED4:ED9" si="35">SUMIF($B$3:$B$60,DU4,$DB$3:$DB$60)</f>
        <v>5</v>
      </c>
      <c r="EE4">
        <f t="shared" ref="EE4:EE9" si="36">SUMIF($B$3:$B$60,DU4,$DC$3:$DC$60)</f>
        <v>4</v>
      </c>
      <c r="EF4">
        <f t="shared" ref="EF4:EF9" si="37">SUMIF($B$3:$B$60,DU4,$DD$3:$DD$60)</f>
        <v>19</v>
      </c>
      <c r="EG4">
        <f t="shared" ref="EG4:EG9" si="38">SUMIF($B$3:$B$60,DU4,$DE$3:$DE$60)</f>
        <v>0</v>
      </c>
      <c r="EH4">
        <f t="shared" ref="EH4:EH9" si="39">SUMIF($B$3:$B$60,DU4,$DF$3:$DF$60)</f>
        <v>0</v>
      </c>
      <c r="EI4">
        <f t="shared" ref="EI4:EI9" si="40">SUMIF($B$3:$B$60,DU4,$DG$3:$DG$60)</f>
        <v>0</v>
      </c>
      <c r="EK4" s="7" t="str">
        <v>Aston Martin Racing</v>
      </c>
      <c r="EL4" s="6">
        <f t="shared" ref="EL4:EL16" si="41">SUMIF($D$3:$D$60,EK4,$CQ$3:$CQ$60)</f>
        <v>2</v>
      </c>
      <c r="EM4">
        <f t="shared" ref="EM4:EM16" si="42">SUMIF($D$3:$D$60,EK4,$CT$3:$CT$60)</f>
        <v>0</v>
      </c>
      <c r="EN4" s="3">
        <f t="shared" ref="EN4:EN16" si="43">EM4/EL4</f>
        <v>0</v>
      </c>
      <c r="EO4">
        <f t="shared" ref="EO4:EO16" si="44">SUMIF($D$3:$D$60,EK4,$CT$3:$CT$60)+SUMIF($D$3:$D$60,EK4,$CU$3:$CU$60)+EM4</f>
        <v>0</v>
      </c>
      <c r="EP4">
        <f t="shared" ref="EP4:EP16" si="45">COUNTIF($D$3:$D$60,EK4)</f>
        <v>1</v>
      </c>
    </row>
    <row r="5" spans="1:146" x14ac:dyDescent="0.25">
      <c r="A5">
        <v>17</v>
      </c>
      <c r="B5" t="s">
        <v>33</v>
      </c>
      <c r="C5" t="s">
        <v>292</v>
      </c>
      <c r="D5" t="s">
        <v>291</v>
      </c>
      <c r="F5">
        <v>5</v>
      </c>
      <c r="G5">
        <v>8</v>
      </c>
      <c r="H5">
        <v>4</v>
      </c>
      <c r="I5">
        <v>9</v>
      </c>
      <c r="J5">
        <v>8</v>
      </c>
      <c r="K5">
        <v>9</v>
      </c>
      <c r="L5">
        <v>9</v>
      </c>
      <c r="M5">
        <v>2</v>
      </c>
      <c r="N5">
        <v>8</v>
      </c>
      <c r="O5">
        <v>1</v>
      </c>
      <c r="P5" t="s">
        <v>6</v>
      </c>
      <c r="Q5">
        <v>3</v>
      </c>
      <c r="R5">
        <v>6</v>
      </c>
      <c r="S5">
        <v>8</v>
      </c>
      <c r="T5">
        <v>1</v>
      </c>
      <c r="U5" t="s">
        <v>6</v>
      </c>
      <c r="V5">
        <v>8</v>
      </c>
      <c r="W5">
        <v>7</v>
      </c>
      <c r="X5">
        <v>4</v>
      </c>
      <c r="Y5">
        <v>7</v>
      </c>
      <c r="CO5" s="3">
        <f t="shared" si="0"/>
        <v>5.875</v>
      </c>
      <c r="CP5" s="3">
        <f t="shared" si="1"/>
        <v>2.918332857414772</v>
      </c>
      <c r="CQ5" s="6">
        <f t="shared" si="2"/>
        <v>16</v>
      </c>
      <c r="CR5" s="3">
        <f t="shared" si="3"/>
        <v>0.125</v>
      </c>
      <c r="CT5">
        <f t="shared" si="4"/>
        <v>2</v>
      </c>
      <c r="CU5">
        <f t="shared" si="5"/>
        <v>1</v>
      </c>
      <c r="CV5">
        <f t="shared" si="6"/>
        <v>1</v>
      </c>
      <c r="CW5">
        <f t="shared" si="7"/>
        <v>2</v>
      </c>
      <c r="CX5">
        <f t="shared" si="8"/>
        <v>0</v>
      </c>
      <c r="CY5">
        <f t="shared" si="9"/>
        <v>1</v>
      </c>
      <c r="CZ5">
        <f t="shared" si="10"/>
        <v>2</v>
      </c>
      <c r="DA5">
        <f t="shared" si="11"/>
        <v>4</v>
      </c>
      <c r="DB5">
        <f t="shared" si="12"/>
        <v>3</v>
      </c>
      <c r="DC5">
        <f t="shared" si="13"/>
        <v>0</v>
      </c>
      <c r="DD5">
        <f t="shared" si="14"/>
        <v>2</v>
      </c>
      <c r="DE5">
        <f t="shared" si="15"/>
        <v>0</v>
      </c>
      <c r="DF5">
        <f t="shared" si="16"/>
        <v>0</v>
      </c>
      <c r="DG5">
        <f t="shared" si="17"/>
        <v>0</v>
      </c>
      <c r="DI5">
        <f t="shared" si="18"/>
        <v>2</v>
      </c>
      <c r="DL5" s="7" t="str">
        <f>sortingWEC!DI5</f>
        <v>Corvette</v>
      </c>
      <c r="DM5">
        <f t="shared" si="19"/>
        <v>159</v>
      </c>
      <c r="DN5">
        <f t="shared" si="20"/>
        <v>30</v>
      </c>
      <c r="DO5">
        <f t="shared" si="21"/>
        <v>0</v>
      </c>
      <c r="DP5">
        <f t="shared" si="22"/>
        <v>30</v>
      </c>
      <c r="DQ5">
        <f t="shared" si="23"/>
        <v>77</v>
      </c>
      <c r="DR5" s="3">
        <f t="shared" si="24"/>
        <v>3.9378566899175649</v>
      </c>
      <c r="DS5" s="3">
        <f t="shared" si="25"/>
        <v>2.3406963529458471</v>
      </c>
      <c r="DU5" s="7" t="str">
        <f t="shared" si="26"/>
        <v>Corvette</v>
      </c>
      <c r="DV5">
        <f t="shared" si="27"/>
        <v>30</v>
      </c>
      <c r="DW5">
        <f t="shared" si="28"/>
        <v>29</v>
      </c>
      <c r="DX5">
        <f t="shared" si="29"/>
        <v>18</v>
      </c>
      <c r="DY5">
        <f t="shared" si="30"/>
        <v>25</v>
      </c>
      <c r="DZ5">
        <f t="shared" si="31"/>
        <v>15</v>
      </c>
      <c r="EA5">
        <f t="shared" si="32"/>
        <v>13</v>
      </c>
      <c r="EB5">
        <f t="shared" si="33"/>
        <v>12</v>
      </c>
      <c r="EC5">
        <f t="shared" si="34"/>
        <v>11</v>
      </c>
      <c r="ED5">
        <f t="shared" si="35"/>
        <v>5</v>
      </c>
      <c r="EE5">
        <f t="shared" si="36"/>
        <v>1</v>
      </c>
      <c r="EF5">
        <f t="shared" si="37"/>
        <v>10</v>
      </c>
      <c r="EG5">
        <f t="shared" si="38"/>
        <v>0</v>
      </c>
      <c r="EH5">
        <f t="shared" si="39"/>
        <v>0</v>
      </c>
      <c r="EI5">
        <f t="shared" si="40"/>
        <v>0</v>
      </c>
      <c r="EK5" s="7" t="str">
        <v>BMW Team RLL</v>
      </c>
      <c r="EL5" s="6">
        <f t="shared" si="41"/>
        <v>137</v>
      </c>
      <c r="EM5">
        <f t="shared" si="42"/>
        <v>12</v>
      </c>
      <c r="EN5" s="3">
        <f t="shared" si="43"/>
        <v>8.7591240875912413E-2</v>
      </c>
      <c r="EO5">
        <f t="shared" si="44"/>
        <v>41</v>
      </c>
      <c r="EP5">
        <f t="shared" si="45"/>
        <v>5</v>
      </c>
    </row>
    <row r="6" spans="1:146" x14ac:dyDescent="0.25">
      <c r="A6">
        <v>24</v>
      </c>
      <c r="B6" t="s">
        <v>88</v>
      </c>
      <c r="C6" t="s">
        <v>292</v>
      </c>
      <c r="D6" t="s">
        <v>290</v>
      </c>
      <c r="P6">
        <v>4</v>
      </c>
      <c r="Q6">
        <v>4</v>
      </c>
      <c r="R6">
        <v>5</v>
      </c>
      <c r="S6">
        <v>1</v>
      </c>
      <c r="T6" t="s">
        <v>6</v>
      </c>
      <c r="U6">
        <v>2</v>
      </c>
      <c r="V6">
        <v>6</v>
      </c>
      <c r="W6">
        <v>4</v>
      </c>
      <c r="X6">
        <v>7</v>
      </c>
      <c r="Y6">
        <v>2</v>
      </c>
      <c r="AK6" t="s">
        <v>6</v>
      </c>
      <c r="AL6" t="s">
        <v>6</v>
      </c>
      <c r="AM6">
        <v>7</v>
      </c>
      <c r="AN6">
        <v>3</v>
      </c>
      <c r="AO6" t="s">
        <v>6</v>
      </c>
      <c r="AP6">
        <v>2</v>
      </c>
      <c r="AQ6">
        <v>3</v>
      </c>
      <c r="AR6">
        <v>7</v>
      </c>
      <c r="AS6" t="s">
        <v>6</v>
      </c>
      <c r="AT6">
        <v>1</v>
      </c>
      <c r="AU6" t="s">
        <v>6</v>
      </c>
      <c r="AV6">
        <v>7</v>
      </c>
      <c r="AW6" t="s">
        <v>6</v>
      </c>
      <c r="AX6">
        <v>5</v>
      </c>
      <c r="AY6">
        <v>7</v>
      </c>
      <c r="AZ6">
        <v>8</v>
      </c>
      <c r="BA6" t="s">
        <v>6</v>
      </c>
      <c r="BB6">
        <v>8</v>
      </c>
      <c r="BC6" t="s">
        <v>6</v>
      </c>
      <c r="BD6">
        <v>3</v>
      </c>
      <c r="BE6">
        <v>4</v>
      </c>
      <c r="BF6">
        <v>3</v>
      </c>
      <c r="BG6">
        <v>9</v>
      </c>
      <c r="BH6">
        <v>4</v>
      </c>
      <c r="BI6">
        <v>8</v>
      </c>
      <c r="BJ6">
        <v>6</v>
      </c>
      <c r="BK6">
        <v>5</v>
      </c>
      <c r="BL6">
        <v>2</v>
      </c>
      <c r="BM6">
        <v>8</v>
      </c>
      <c r="BN6">
        <v>8</v>
      </c>
      <c r="BO6">
        <v>8</v>
      </c>
      <c r="BP6">
        <v>2</v>
      </c>
      <c r="BQ6">
        <v>9</v>
      </c>
      <c r="BR6">
        <v>1</v>
      </c>
      <c r="BS6">
        <v>6</v>
      </c>
      <c r="BT6">
        <v>5</v>
      </c>
      <c r="BU6">
        <v>3</v>
      </c>
      <c r="BV6">
        <v>6</v>
      </c>
      <c r="BW6">
        <v>3</v>
      </c>
      <c r="BX6">
        <v>4</v>
      </c>
      <c r="BY6">
        <v>2</v>
      </c>
      <c r="BZ6">
        <v>3</v>
      </c>
      <c r="CA6">
        <v>4</v>
      </c>
      <c r="CB6">
        <v>3</v>
      </c>
      <c r="CC6">
        <v>6</v>
      </c>
      <c r="CD6">
        <v>3</v>
      </c>
      <c r="CE6">
        <v>3</v>
      </c>
      <c r="CG6">
        <v>2</v>
      </c>
      <c r="CN6">
        <v>3</v>
      </c>
      <c r="CO6" s="3">
        <f t="shared" si="0"/>
        <v>4.58</v>
      </c>
      <c r="CP6" s="3">
        <f t="shared" si="1"/>
        <v>2.3219449975028632</v>
      </c>
      <c r="CQ6" s="6">
        <f t="shared" si="2"/>
        <v>50</v>
      </c>
      <c r="CR6" s="3">
        <f t="shared" si="3"/>
        <v>0.06</v>
      </c>
      <c r="CT6">
        <f t="shared" si="4"/>
        <v>3</v>
      </c>
      <c r="CU6">
        <f t="shared" si="5"/>
        <v>7</v>
      </c>
      <c r="CV6">
        <f t="shared" si="6"/>
        <v>11</v>
      </c>
      <c r="CW6">
        <f t="shared" si="7"/>
        <v>7</v>
      </c>
      <c r="CX6">
        <f t="shared" si="8"/>
        <v>4</v>
      </c>
      <c r="CY6">
        <f t="shared" si="9"/>
        <v>5</v>
      </c>
      <c r="CZ6">
        <f t="shared" si="10"/>
        <v>5</v>
      </c>
      <c r="DA6">
        <f t="shared" si="11"/>
        <v>6</v>
      </c>
      <c r="DB6">
        <f t="shared" si="12"/>
        <v>2</v>
      </c>
      <c r="DC6">
        <f t="shared" si="13"/>
        <v>0</v>
      </c>
      <c r="DD6">
        <f t="shared" si="14"/>
        <v>9</v>
      </c>
      <c r="DE6">
        <f t="shared" si="15"/>
        <v>0</v>
      </c>
      <c r="DF6">
        <f t="shared" si="16"/>
        <v>0</v>
      </c>
      <c r="DG6">
        <f t="shared" si="17"/>
        <v>0</v>
      </c>
      <c r="DI6">
        <f t="shared" si="18"/>
        <v>3</v>
      </c>
      <c r="DL6" s="7" t="str">
        <f>sortingWEC!DI6</f>
        <v>Dodge</v>
      </c>
      <c r="DM6">
        <f t="shared" si="19"/>
        <v>16</v>
      </c>
      <c r="DN6">
        <f t="shared" si="20"/>
        <v>2</v>
      </c>
      <c r="DO6">
        <f t="shared" si="21"/>
        <v>0</v>
      </c>
      <c r="DP6">
        <f t="shared" si="22"/>
        <v>2</v>
      </c>
      <c r="DQ6">
        <f t="shared" si="23"/>
        <v>9</v>
      </c>
      <c r="DR6" s="3">
        <f t="shared" si="24"/>
        <v>3.875</v>
      </c>
      <c r="DS6" s="3">
        <f t="shared" si="25"/>
        <v>2.2277071926786496</v>
      </c>
      <c r="DU6" s="7" t="str">
        <f t="shared" si="26"/>
        <v>Dodge</v>
      </c>
      <c r="DV6">
        <f t="shared" si="27"/>
        <v>2</v>
      </c>
      <c r="DW6">
        <f t="shared" si="28"/>
        <v>3</v>
      </c>
      <c r="DX6">
        <f t="shared" si="29"/>
        <v>4</v>
      </c>
      <c r="DY6">
        <f t="shared" si="30"/>
        <v>1</v>
      </c>
      <c r="DZ6">
        <f t="shared" si="31"/>
        <v>1</v>
      </c>
      <c r="EA6">
        <f t="shared" si="32"/>
        <v>3</v>
      </c>
      <c r="EB6">
        <f t="shared" si="33"/>
        <v>1</v>
      </c>
      <c r="EC6">
        <f t="shared" si="34"/>
        <v>1</v>
      </c>
      <c r="ED6">
        <f t="shared" si="35"/>
        <v>0</v>
      </c>
      <c r="EE6">
        <f t="shared" si="36"/>
        <v>0</v>
      </c>
      <c r="EF6">
        <f t="shared" si="37"/>
        <v>0</v>
      </c>
      <c r="EG6">
        <f t="shared" si="38"/>
        <v>0</v>
      </c>
      <c r="EH6">
        <f t="shared" si="39"/>
        <v>0</v>
      </c>
      <c r="EI6">
        <f t="shared" si="40"/>
        <v>0</v>
      </c>
      <c r="EK6" s="7" t="str">
        <v>Corvette Racing</v>
      </c>
      <c r="EL6" s="6">
        <f t="shared" si="41"/>
        <v>159</v>
      </c>
      <c r="EM6">
        <f t="shared" si="42"/>
        <v>30</v>
      </c>
      <c r="EN6" s="3">
        <f t="shared" si="43"/>
        <v>0.18867924528301888</v>
      </c>
      <c r="EO6">
        <f t="shared" si="44"/>
        <v>89</v>
      </c>
      <c r="EP6">
        <f t="shared" si="45"/>
        <v>2</v>
      </c>
    </row>
    <row r="7" spans="1:146" x14ac:dyDescent="0.25">
      <c r="A7">
        <v>25</v>
      </c>
      <c r="B7" t="s">
        <v>88</v>
      </c>
      <c r="C7" t="s">
        <v>292</v>
      </c>
      <c r="D7" t="s">
        <v>290</v>
      </c>
      <c r="P7">
        <v>2</v>
      </c>
      <c r="Q7">
        <v>8</v>
      </c>
      <c r="R7">
        <v>1</v>
      </c>
      <c r="S7">
        <v>2</v>
      </c>
      <c r="T7">
        <v>3</v>
      </c>
      <c r="U7">
        <v>4</v>
      </c>
      <c r="V7">
        <v>5</v>
      </c>
      <c r="W7">
        <v>5</v>
      </c>
      <c r="X7">
        <v>1</v>
      </c>
      <c r="Y7">
        <v>4</v>
      </c>
      <c r="Z7">
        <v>5</v>
      </c>
      <c r="AA7">
        <v>2</v>
      </c>
      <c r="AB7">
        <v>5</v>
      </c>
      <c r="AC7">
        <v>9</v>
      </c>
      <c r="AD7">
        <v>3</v>
      </c>
      <c r="AE7">
        <v>4</v>
      </c>
      <c r="AF7" t="s">
        <v>6</v>
      </c>
      <c r="AG7">
        <v>8</v>
      </c>
      <c r="AH7">
        <v>5</v>
      </c>
      <c r="AI7">
        <v>4</v>
      </c>
      <c r="AJ7" t="s">
        <v>6</v>
      </c>
      <c r="AK7">
        <v>8</v>
      </c>
      <c r="AL7">
        <v>6</v>
      </c>
      <c r="AM7">
        <v>4</v>
      </c>
      <c r="AN7">
        <v>2</v>
      </c>
      <c r="AO7">
        <v>1</v>
      </c>
      <c r="AP7">
        <v>1</v>
      </c>
      <c r="AQ7">
        <v>6</v>
      </c>
      <c r="AR7">
        <v>6</v>
      </c>
      <c r="AS7">
        <v>4</v>
      </c>
      <c r="AT7">
        <v>8</v>
      </c>
      <c r="AU7">
        <v>1</v>
      </c>
      <c r="AV7">
        <v>9</v>
      </c>
      <c r="AW7">
        <v>2</v>
      </c>
      <c r="AX7" t="s">
        <v>6</v>
      </c>
      <c r="AY7">
        <v>2</v>
      </c>
      <c r="AZ7">
        <v>7</v>
      </c>
      <c r="BA7">
        <v>7</v>
      </c>
      <c r="BB7">
        <v>7</v>
      </c>
      <c r="BC7" t="s">
        <v>6</v>
      </c>
      <c r="BD7">
        <v>1</v>
      </c>
      <c r="BE7">
        <v>1</v>
      </c>
      <c r="BF7">
        <v>4</v>
      </c>
      <c r="BG7">
        <v>1</v>
      </c>
      <c r="BH7">
        <v>7</v>
      </c>
      <c r="BI7">
        <v>7</v>
      </c>
      <c r="BJ7">
        <v>4</v>
      </c>
      <c r="BK7" t="s">
        <v>6</v>
      </c>
      <c r="BL7">
        <v>4</v>
      </c>
      <c r="BM7">
        <v>7</v>
      </c>
      <c r="BN7">
        <v>5</v>
      </c>
      <c r="BO7">
        <v>7</v>
      </c>
      <c r="BP7">
        <v>5</v>
      </c>
      <c r="BQ7">
        <v>3</v>
      </c>
      <c r="BR7">
        <v>5</v>
      </c>
      <c r="BS7">
        <v>4</v>
      </c>
      <c r="BT7">
        <v>4</v>
      </c>
      <c r="BU7" t="s">
        <v>6</v>
      </c>
      <c r="BV7">
        <v>2</v>
      </c>
      <c r="BW7">
        <v>1</v>
      </c>
      <c r="BX7">
        <v>3</v>
      </c>
      <c r="BY7">
        <v>3</v>
      </c>
      <c r="BZ7">
        <v>6</v>
      </c>
      <c r="CA7">
        <v>5</v>
      </c>
      <c r="CB7">
        <v>4</v>
      </c>
      <c r="CC7">
        <v>5</v>
      </c>
      <c r="CD7">
        <v>5</v>
      </c>
      <c r="CE7">
        <v>2</v>
      </c>
      <c r="CG7">
        <v>3</v>
      </c>
      <c r="CN7" t="s">
        <v>6</v>
      </c>
      <c r="CO7" s="3">
        <f t="shared" si="0"/>
        <v>4.2698412698412698</v>
      </c>
      <c r="CP7" s="3">
        <f t="shared" si="1"/>
        <v>2.2662057903190918</v>
      </c>
      <c r="CQ7" s="6">
        <f t="shared" si="2"/>
        <v>63</v>
      </c>
      <c r="CR7" s="3">
        <f t="shared" si="3"/>
        <v>0.14285714285714285</v>
      </c>
      <c r="CT7">
        <f t="shared" si="4"/>
        <v>9</v>
      </c>
      <c r="CU7">
        <f t="shared" si="5"/>
        <v>8</v>
      </c>
      <c r="CV7">
        <f t="shared" si="6"/>
        <v>6</v>
      </c>
      <c r="CW7">
        <f t="shared" si="7"/>
        <v>12</v>
      </c>
      <c r="CX7">
        <f t="shared" si="8"/>
        <v>11</v>
      </c>
      <c r="CY7">
        <f t="shared" si="9"/>
        <v>4</v>
      </c>
      <c r="CZ7">
        <f t="shared" si="10"/>
        <v>7</v>
      </c>
      <c r="DA7">
        <f t="shared" si="11"/>
        <v>4</v>
      </c>
      <c r="DB7">
        <f t="shared" si="12"/>
        <v>2</v>
      </c>
      <c r="DC7">
        <f t="shared" si="13"/>
        <v>0</v>
      </c>
      <c r="DD7">
        <f t="shared" si="14"/>
        <v>7</v>
      </c>
      <c r="DE7">
        <f t="shared" si="15"/>
        <v>0</v>
      </c>
      <c r="DF7">
        <f t="shared" si="16"/>
        <v>0</v>
      </c>
      <c r="DG7">
        <f t="shared" si="17"/>
        <v>0</v>
      </c>
      <c r="DI7">
        <f t="shared" si="18"/>
        <v>9</v>
      </c>
      <c r="DL7" s="7" t="str">
        <f>sortingWEC!DI7</f>
        <v>Ferrari</v>
      </c>
      <c r="DM7">
        <f t="shared" si="19"/>
        <v>44</v>
      </c>
      <c r="DN7">
        <f t="shared" si="20"/>
        <v>4</v>
      </c>
      <c r="DO7">
        <f t="shared" si="21"/>
        <v>0</v>
      </c>
      <c r="DP7">
        <f t="shared" si="22"/>
        <v>4</v>
      </c>
      <c r="DQ7">
        <f t="shared" si="23"/>
        <v>19</v>
      </c>
      <c r="DR7" s="3">
        <f t="shared" si="24"/>
        <v>2.2256410256410257</v>
      </c>
      <c r="DS7" s="3">
        <f t="shared" si="25"/>
        <v>1.0392977426544738</v>
      </c>
      <c r="DU7" s="7" t="str">
        <f t="shared" si="26"/>
        <v>Ferrari</v>
      </c>
      <c r="DV7">
        <f t="shared" si="27"/>
        <v>4</v>
      </c>
      <c r="DW7">
        <f t="shared" si="28"/>
        <v>7</v>
      </c>
      <c r="DX7">
        <f t="shared" si="29"/>
        <v>8</v>
      </c>
      <c r="DY7">
        <f t="shared" si="30"/>
        <v>7</v>
      </c>
      <c r="DZ7">
        <f t="shared" si="31"/>
        <v>7</v>
      </c>
      <c r="EA7">
        <f t="shared" si="32"/>
        <v>4</v>
      </c>
      <c r="EB7">
        <f t="shared" si="33"/>
        <v>4</v>
      </c>
      <c r="EC7">
        <f t="shared" si="34"/>
        <v>1</v>
      </c>
      <c r="ED7">
        <f t="shared" si="35"/>
        <v>1</v>
      </c>
      <c r="EE7">
        <f t="shared" si="36"/>
        <v>1</v>
      </c>
      <c r="EF7">
        <f t="shared" si="37"/>
        <v>8</v>
      </c>
      <c r="EG7">
        <f t="shared" si="38"/>
        <v>0</v>
      </c>
      <c r="EH7">
        <f t="shared" si="39"/>
        <v>0</v>
      </c>
      <c r="EI7">
        <f t="shared" si="40"/>
        <v>0</v>
      </c>
      <c r="EK7" s="7" t="str">
        <v>Ford Chip Ganassi Racing</v>
      </c>
      <c r="EL7" s="6">
        <f t="shared" si="41"/>
        <v>85</v>
      </c>
      <c r="EM7">
        <f t="shared" si="42"/>
        <v>13</v>
      </c>
      <c r="EN7" s="3">
        <f t="shared" si="43"/>
        <v>0.15294117647058825</v>
      </c>
      <c r="EO7">
        <f t="shared" si="44"/>
        <v>39</v>
      </c>
      <c r="EP7">
        <f t="shared" si="45"/>
        <v>4</v>
      </c>
    </row>
    <row r="8" spans="1:146" x14ac:dyDescent="0.25">
      <c r="A8">
        <v>51</v>
      </c>
      <c r="B8" t="s">
        <v>31</v>
      </c>
      <c r="C8" t="s">
        <v>292</v>
      </c>
      <c r="D8" t="s">
        <v>23</v>
      </c>
      <c r="P8" t="s">
        <v>6</v>
      </c>
      <c r="CO8" s="3"/>
      <c r="CP8" s="3"/>
      <c r="CQ8" s="6"/>
      <c r="CR8" s="3"/>
      <c r="CT8">
        <f t="shared" si="4"/>
        <v>0</v>
      </c>
      <c r="CU8">
        <f t="shared" si="5"/>
        <v>0</v>
      </c>
      <c r="CV8">
        <f t="shared" si="6"/>
        <v>0</v>
      </c>
      <c r="CW8">
        <f t="shared" si="7"/>
        <v>0</v>
      </c>
      <c r="CX8">
        <f t="shared" si="8"/>
        <v>0</v>
      </c>
      <c r="CY8">
        <f t="shared" si="9"/>
        <v>0</v>
      </c>
      <c r="CZ8">
        <f t="shared" si="10"/>
        <v>0</v>
      </c>
      <c r="DA8">
        <f t="shared" si="11"/>
        <v>0</v>
      </c>
      <c r="DB8">
        <f t="shared" si="12"/>
        <v>0</v>
      </c>
      <c r="DC8">
        <f t="shared" si="13"/>
        <v>0</v>
      </c>
      <c r="DD8">
        <f t="shared" si="14"/>
        <v>1</v>
      </c>
      <c r="DE8">
        <f t="shared" si="15"/>
        <v>0</v>
      </c>
      <c r="DF8">
        <f t="shared" si="16"/>
        <v>0</v>
      </c>
      <c r="DG8">
        <f t="shared" si="17"/>
        <v>0</v>
      </c>
      <c r="DI8">
        <f t="shared" si="18"/>
        <v>0</v>
      </c>
      <c r="DL8" s="7" t="str">
        <f>sortingWEC!DI8</f>
        <v>Ford</v>
      </c>
      <c r="DM8">
        <f t="shared" si="19"/>
        <v>85</v>
      </c>
      <c r="DN8">
        <f t="shared" si="20"/>
        <v>13</v>
      </c>
      <c r="DO8">
        <f t="shared" si="21"/>
        <v>0</v>
      </c>
      <c r="DP8">
        <f t="shared" si="22"/>
        <v>13</v>
      </c>
      <c r="DQ8">
        <f t="shared" si="23"/>
        <v>32</v>
      </c>
      <c r="DR8" s="3">
        <f t="shared" si="24"/>
        <v>4.9116071428571431</v>
      </c>
      <c r="DS8" s="3">
        <f t="shared" si="25"/>
        <v>1.5607556849415472</v>
      </c>
      <c r="DU8" s="7" t="str">
        <f t="shared" si="26"/>
        <v>Ford</v>
      </c>
      <c r="DV8">
        <f t="shared" si="27"/>
        <v>13</v>
      </c>
      <c r="DW8">
        <f t="shared" si="28"/>
        <v>13</v>
      </c>
      <c r="DX8">
        <f t="shared" si="29"/>
        <v>6</v>
      </c>
      <c r="DY8">
        <f t="shared" si="30"/>
        <v>9</v>
      </c>
      <c r="DZ8">
        <f t="shared" si="31"/>
        <v>16</v>
      </c>
      <c r="EA8">
        <f t="shared" si="32"/>
        <v>11</v>
      </c>
      <c r="EB8">
        <f t="shared" si="33"/>
        <v>9</v>
      </c>
      <c r="EC8">
        <f t="shared" si="34"/>
        <v>4</v>
      </c>
      <c r="ED8">
        <f t="shared" si="35"/>
        <v>3</v>
      </c>
      <c r="EE8">
        <f t="shared" si="36"/>
        <v>1</v>
      </c>
      <c r="EF8">
        <f t="shared" si="37"/>
        <v>6</v>
      </c>
      <c r="EG8">
        <f t="shared" si="38"/>
        <v>0</v>
      </c>
      <c r="EH8">
        <f t="shared" si="39"/>
        <v>0</v>
      </c>
      <c r="EI8">
        <f t="shared" si="40"/>
        <v>0</v>
      </c>
      <c r="EK8" s="7" t="str">
        <v>Porsche GT Team</v>
      </c>
      <c r="EL8" s="6">
        <f t="shared" si="41"/>
        <v>128</v>
      </c>
      <c r="EM8">
        <f t="shared" si="42"/>
        <v>19</v>
      </c>
      <c r="EN8" s="3">
        <f t="shared" si="43"/>
        <v>0.1484375</v>
      </c>
      <c r="EO8">
        <f t="shared" si="44"/>
        <v>52</v>
      </c>
      <c r="EP8">
        <f t="shared" si="45"/>
        <v>2</v>
      </c>
    </row>
    <row r="9" spans="1:146" x14ac:dyDescent="0.25">
      <c r="A9">
        <v>55</v>
      </c>
      <c r="B9" t="s">
        <v>88</v>
      </c>
      <c r="C9" t="s">
        <v>292</v>
      </c>
      <c r="D9" t="s">
        <v>290</v>
      </c>
      <c r="E9">
        <v>2</v>
      </c>
      <c r="F9">
        <v>3</v>
      </c>
      <c r="G9">
        <v>6</v>
      </c>
      <c r="H9">
        <v>2</v>
      </c>
      <c r="I9">
        <v>10</v>
      </c>
      <c r="J9">
        <v>6</v>
      </c>
      <c r="K9">
        <v>6</v>
      </c>
      <c r="L9">
        <v>8</v>
      </c>
      <c r="M9">
        <v>4</v>
      </c>
      <c r="N9">
        <v>6</v>
      </c>
      <c r="O9">
        <v>10</v>
      </c>
      <c r="CO9" s="3">
        <f t="shared" si="0"/>
        <v>6.5</v>
      </c>
      <c r="CP9" s="3">
        <f t="shared" si="1"/>
        <v>2.7774602993176543</v>
      </c>
      <c r="CQ9" s="6">
        <f t="shared" si="2"/>
        <v>8</v>
      </c>
      <c r="CR9" s="3">
        <f t="shared" si="3"/>
        <v>0</v>
      </c>
      <c r="CT9">
        <f t="shared" si="4"/>
        <v>0</v>
      </c>
      <c r="CU9">
        <f t="shared" si="5"/>
        <v>1</v>
      </c>
      <c r="CV9">
        <f t="shared" si="6"/>
        <v>0</v>
      </c>
      <c r="CW9">
        <f t="shared" si="7"/>
        <v>1</v>
      </c>
      <c r="CX9">
        <f t="shared" si="8"/>
        <v>0</v>
      </c>
      <c r="CY9">
        <f t="shared" si="9"/>
        <v>3</v>
      </c>
      <c r="CZ9">
        <f t="shared" si="10"/>
        <v>0</v>
      </c>
      <c r="DA9">
        <f t="shared" si="11"/>
        <v>1</v>
      </c>
      <c r="DB9">
        <f t="shared" si="12"/>
        <v>0</v>
      </c>
      <c r="DC9">
        <f t="shared" si="13"/>
        <v>2</v>
      </c>
      <c r="DD9">
        <f t="shared" si="14"/>
        <v>0</v>
      </c>
      <c r="DE9">
        <f t="shared" si="15"/>
        <v>0</v>
      </c>
      <c r="DF9">
        <f t="shared" si="16"/>
        <v>0</v>
      </c>
      <c r="DG9">
        <f t="shared" si="17"/>
        <v>0</v>
      </c>
      <c r="DI9">
        <f t="shared" si="18"/>
        <v>0</v>
      </c>
      <c r="DL9" s="7" t="str">
        <f>sortingWEC!DI9</f>
        <v>Porsche</v>
      </c>
      <c r="DM9">
        <f t="shared" si="19"/>
        <v>155</v>
      </c>
      <c r="DN9">
        <f t="shared" si="20"/>
        <v>24</v>
      </c>
      <c r="DO9">
        <f t="shared" si="21"/>
        <v>0</v>
      </c>
      <c r="DP9">
        <f t="shared" si="22"/>
        <v>24</v>
      </c>
      <c r="DQ9">
        <f t="shared" si="23"/>
        <v>69</v>
      </c>
      <c r="DR9" s="3">
        <f t="shared" si="24"/>
        <v>3.8999572649572647</v>
      </c>
      <c r="DS9" s="3">
        <f t="shared" si="25"/>
        <v>1.8750972049040289</v>
      </c>
      <c r="DU9" s="7" t="str">
        <f t="shared" si="26"/>
        <v>Porsche</v>
      </c>
      <c r="DV9">
        <f t="shared" si="27"/>
        <v>24</v>
      </c>
      <c r="DW9">
        <f t="shared" si="28"/>
        <v>16</v>
      </c>
      <c r="DX9">
        <f t="shared" si="29"/>
        <v>29</v>
      </c>
      <c r="DY9">
        <f t="shared" si="30"/>
        <v>10</v>
      </c>
      <c r="DZ9">
        <f t="shared" si="31"/>
        <v>19</v>
      </c>
      <c r="EA9">
        <f t="shared" si="32"/>
        <v>20</v>
      </c>
      <c r="EB9">
        <f t="shared" si="33"/>
        <v>12</v>
      </c>
      <c r="EC9">
        <f t="shared" si="34"/>
        <v>16</v>
      </c>
      <c r="ED9">
        <f t="shared" si="35"/>
        <v>6</v>
      </c>
      <c r="EE9">
        <f t="shared" si="36"/>
        <v>3</v>
      </c>
      <c r="EF9">
        <f t="shared" si="37"/>
        <v>19</v>
      </c>
      <c r="EG9">
        <f t="shared" si="38"/>
        <v>0</v>
      </c>
      <c r="EH9">
        <f t="shared" si="39"/>
        <v>0</v>
      </c>
      <c r="EI9">
        <f t="shared" si="40"/>
        <v>0</v>
      </c>
      <c r="EK9" s="7" t="str">
        <v>Risi Competizione</v>
      </c>
      <c r="EL9" s="6">
        <f t="shared" si="41"/>
        <v>39</v>
      </c>
      <c r="EM9">
        <f t="shared" si="42"/>
        <v>4</v>
      </c>
      <c r="EN9" s="3">
        <f t="shared" si="43"/>
        <v>0.10256410256410256</v>
      </c>
      <c r="EO9">
        <f t="shared" si="44"/>
        <v>14</v>
      </c>
      <c r="EP9">
        <f t="shared" si="45"/>
        <v>1</v>
      </c>
    </row>
    <row r="10" spans="1:146" x14ac:dyDescent="0.25">
      <c r="A10">
        <v>56</v>
      </c>
      <c r="B10" t="s">
        <v>88</v>
      </c>
      <c r="C10" t="s">
        <v>292</v>
      </c>
      <c r="D10" t="s">
        <v>290</v>
      </c>
      <c r="E10">
        <v>4</v>
      </c>
      <c r="F10">
        <v>10</v>
      </c>
      <c r="G10">
        <v>2</v>
      </c>
      <c r="H10">
        <v>10</v>
      </c>
      <c r="I10">
        <v>6</v>
      </c>
      <c r="J10">
        <v>4</v>
      </c>
      <c r="K10">
        <v>7</v>
      </c>
      <c r="L10">
        <v>2</v>
      </c>
      <c r="M10">
        <v>3</v>
      </c>
      <c r="N10">
        <v>7</v>
      </c>
      <c r="O10">
        <v>7</v>
      </c>
      <c r="CO10" s="3">
        <f t="shared" si="0"/>
        <v>5.75</v>
      </c>
      <c r="CP10" s="3">
        <f t="shared" si="1"/>
        <v>2.6049403612586386</v>
      </c>
      <c r="CQ10" s="6">
        <f t="shared" si="2"/>
        <v>8</v>
      </c>
      <c r="CR10" s="3">
        <f t="shared" si="3"/>
        <v>0</v>
      </c>
      <c r="CT10">
        <f t="shared" si="4"/>
        <v>0</v>
      </c>
      <c r="CU10">
        <f t="shared" si="5"/>
        <v>1</v>
      </c>
      <c r="CV10">
        <f t="shared" si="6"/>
        <v>1</v>
      </c>
      <c r="CW10">
        <f t="shared" si="7"/>
        <v>1</v>
      </c>
      <c r="CX10">
        <f t="shared" si="8"/>
        <v>0</v>
      </c>
      <c r="CY10">
        <f t="shared" si="9"/>
        <v>1</v>
      </c>
      <c r="CZ10">
        <f t="shared" si="10"/>
        <v>3</v>
      </c>
      <c r="DA10">
        <f t="shared" si="11"/>
        <v>0</v>
      </c>
      <c r="DB10">
        <f t="shared" si="12"/>
        <v>0</v>
      </c>
      <c r="DC10">
        <f t="shared" si="13"/>
        <v>1</v>
      </c>
      <c r="DD10">
        <f t="shared" si="14"/>
        <v>0</v>
      </c>
      <c r="DE10">
        <f t="shared" si="15"/>
        <v>0</v>
      </c>
      <c r="DF10">
        <f t="shared" si="16"/>
        <v>0</v>
      </c>
      <c r="DG10">
        <f t="shared" si="17"/>
        <v>0</v>
      </c>
      <c r="DI10">
        <f t="shared" si="18"/>
        <v>0</v>
      </c>
      <c r="EK10" s="7" t="str">
        <v>Scuderia Corsa</v>
      </c>
      <c r="EL10" s="6">
        <f t="shared" si="41"/>
        <v>5</v>
      </c>
      <c r="EM10">
        <f t="shared" si="42"/>
        <v>0</v>
      </c>
      <c r="EN10" s="3">
        <f t="shared" si="43"/>
        <v>0</v>
      </c>
      <c r="EO10">
        <f t="shared" si="44"/>
        <v>1</v>
      </c>
      <c r="EP10">
        <f t="shared" si="45"/>
        <v>1</v>
      </c>
    </row>
    <row r="11" spans="1:146" x14ac:dyDescent="0.25">
      <c r="A11">
        <v>62</v>
      </c>
      <c r="B11" t="s">
        <v>31</v>
      </c>
      <c r="C11" t="s">
        <v>292</v>
      </c>
      <c r="D11" t="s">
        <v>214</v>
      </c>
      <c r="E11" t="s">
        <v>6</v>
      </c>
      <c r="F11" t="s">
        <v>105</v>
      </c>
      <c r="G11">
        <v>9</v>
      </c>
      <c r="H11">
        <v>3</v>
      </c>
      <c r="I11">
        <v>7</v>
      </c>
      <c r="J11">
        <v>10</v>
      </c>
      <c r="K11">
        <v>2</v>
      </c>
      <c r="L11">
        <v>1</v>
      </c>
      <c r="M11">
        <v>1</v>
      </c>
      <c r="N11">
        <v>4</v>
      </c>
      <c r="O11" t="s">
        <v>6</v>
      </c>
      <c r="P11" t="s">
        <v>6</v>
      </c>
      <c r="Q11">
        <v>2</v>
      </c>
      <c r="R11">
        <v>2</v>
      </c>
      <c r="S11">
        <v>4</v>
      </c>
      <c r="T11">
        <v>5</v>
      </c>
      <c r="U11">
        <v>6</v>
      </c>
      <c r="V11">
        <v>3</v>
      </c>
      <c r="W11">
        <v>3</v>
      </c>
      <c r="X11">
        <v>2</v>
      </c>
      <c r="Y11">
        <v>5</v>
      </c>
      <c r="Z11">
        <v>6</v>
      </c>
      <c r="AA11">
        <v>4</v>
      </c>
      <c r="AB11">
        <v>3</v>
      </c>
      <c r="AC11">
        <v>5</v>
      </c>
      <c r="AD11">
        <v>6</v>
      </c>
      <c r="AE11">
        <v>7</v>
      </c>
      <c r="AF11">
        <v>4</v>
      </c>
      <c r="AG11">
        <v>5</v>
      </c>
      <c r="AH11">
        <v>7</v>
      </c>
      <c r="AI11">
        <v>8</v>
      </c>
      <c r="AJ11">
        <v>1</v>
      </c>
      <c r="AK11">
        <v>3</v>
      </c>
      <c r="AL11">
        <v>3</v>
      </c>
      <c r="AM11" t="s">
        <v>6</v>
      </c>
      <c r="AN11" t="s">
        <v>6</v>
      </c>
      <c r="AS11">
        <v>3</v>
      </c>
      <c r="AT11">
        <v>2</v>
      </c>
      <c r="AU11">
        <v>3</v>
      </c>
      <c r="AV11">
        <v>5</v>
      </c>
      <c r="AW11">
        <v>5</v>
      </c>
      <c r="BF11">
        <v>9</v>
      </c>
      <c r="BG11">
        <v>2</v>
      </c>
      <c r="BQ11">
        <v>1</v>
      </c>
      <c r="BR11" t="s">
        <v>6</v>
      </c>
      <c r="CC11">
        <v>4</v>
      </c>
      <c r="CD11">
        <v>4</v>
      </c>
      <c r="CO11" s="3">
        <f t="shared" si="0"/>
        <v>4.1025641025641022</v>
      </c>
      <c r="CP11" s="3">
        <f t="shared" si="1"/>
        <v>2.233652564450761</v>
      </c>
      <c r="CQ11" s="6">
        <f t="shared" si="2"/>
        <v>39</v>
      </c>
      <c r="CR11" s="3">
        <f t="shared" si="3"/>
        <v>0.10256410256410256</v>
      </c>
      <c r="CT11">
        <f t="shared" si="4"/>
        <v>4</v>
      </c>
      <c r="CU11">
        <f t="shared" si="5"/>
        <v>6</v>
      </c>
      <c r="CV11">
        <f t="shared" si="6"/>
        <v>8</v>
      </c>
      <c r="CW11">
        <f t="shared" si="7"/>
        <v>6</v>
      </c>
      <c r="CX11">
        <f t="shared" si="8"/>
        <v>6</v>
      </c>
      <c r="CY11">
        <f t="shared" si="9"/>
        <v>3</v>
      </c>
      <c r="CZ11">
        <f t="shared" si="10"/>
        <v>3</v>
      </c>
      <c r="DA11">
        <f t="shared" si="11"/>
        <v>1</v>
      </c>
      <c r="DB11">
        <f t="shared" si="12"/>
        <v>1</v>
      </c>
      <c r="DC11">
        <f t="shared" si="13"/>
        <v>1</v>
      </c>
      <c r="DD11">
        <f t="shared" si="14"/>
        <v>5</v>
      </c>
      <c r="DE11">
        <f t="shared" si="15"/>
        <v>0</v>
      </c>
      <c r="DF11">
        <f t="shared" si="16"/>
        <v>0</v>
      </c>
      <c r="DG11">
        <f t="shared" si="17"/>
        <v>0</v>
      </c>
      <c r="DI11">
        <f t="shared" si="18"/>
        <v>4</v>
      </c>
      <c r="EK11" s="7" t="str">
        <v>SMP Racing</v>
      </c>
      <c r="EL11" s="6">
        <f t="shared" si="41"/>
        <v>0</v>
      </c>
      <c r="EM11">
        <f t="shared" si="42"/>
        <v>0</v>
      </c>
      <c r="EN11" s="3" t="e">
        <f t="shared" si="43"/>
        <v>#DIV/0!</v>
      </c>
      <c r="EO11">
        <f t="shared" si="44"/>
        <v>0</v>
      </c>
      <c r="EP11">
        <f t="shared" si="45"/>
        <v>1</v>
      </c>
    </row>
    <row r="12" spans="1:146" x14ac:dyDescent="0.25">
      <c r="A12">
        <v>66</v>
      </c>
      <c r="B12" t="s">
        <v>84</v>
      </c>
      <c r="C12" t="s">
        <v>292</v>
      </c>
      <c r="D12" t="s">
        <v>305</v>
      </c>
      <c r="Z12">
        <v>7</v>
      </c>
      <c r="AA12">
        <v>8</v>
      </c>
      <c r="AB12" t="s">
        <v>6</v>
      </c>
      <c r="AC12">
        <v>6</v>
      </c>
      <c r="AD12">
        <v>2</v>
      </c>
      <c r="AE12">
        <v>5</v>
      </c>
      <c r="AF12">
        <v>5</v>
      </c>
      <c r="AG12">
        <v>9</v>
      </c>
      <c r="AH12">
        <v>2</v>
      </c>
      <c r="AI12">
        <v>6</v>
      </c>
      <c r="AJ12">
        <v>2</v>
      </c>
      <c r="AK12">
        <v>1</v>
      </c>
      <c r="AL12">
        <v>2</v>
      </c>
      <c r="AM12">
        <v>8</v>
      </c>
      <c r="AN12">
        <v>5</v>
      </c>
      <c r="AO12">
        <v>4</v>
      </c>
      <c r="AP12">
        <v>5</v>
      </c>
      <c r="AQ12">
        <v>7</v>
      </c>
      <c r="AR12">
        <v>1</v>
      </c>
      <c r="AS12">
        <v>5</v>
      </c>
      <c r="AT12">
        <v>6</v>
      </c>
      <c r="AU12">
        <v>7</v>
      </c>
      <c r="AV12">
        <v>2</v>
      </c>
      <c r="AW12" t="s">
        <v>6</v>
      </c>
      <c r="AX12">
        <v>3</v>
      </c>
      <c r="AY12">
        <v>4</v>
      </c>
      <c r="AZ12">
        <v>1</v>
      </c>
      <c r="BA12">
        <v>5</v>
      </c>
      <c r="BB12">
        <v>1</v>
      </c>
      <c r="BC12">
        <v>7</v>
      </c>
      <c r="BD12">
        <v>4</v>
      </c>
      <c r="BE12" t="s">
        <v>6</v>
      </c>
      <c r="BF12">
        <v>7</v>
      </c>
      <c r="BG12">
        <v>7</v>
      </c>
      <c r="BH12">
        <v>2</v>
      </c>
      <c r="BI12" t="s">
        <v>6</v>
      </c>
      <c r="BJ12">
        <v>7</v>
      </c>
      <c r="BK12">
        <v>4</v>
      </c>
      <c r="BL12">
        <v>6</v>
      </c>
      <c r="BM12">
        <v>3</v>
      </c>
      <c r="BN12">
        <v>2</v>
      </c>
      <c r="BO12">
        <v>6</v>
      </c>
      <c r="BP12">
        <v>1</v>
      </c>
      <c r="BQ12">
        <v>8</v>
      </c>
      <c r="CO12" s="3">
        <f t="shared" si="0"/>
        <v>4.5750000000000002</v>
      </c>
      <c r="CP12" s="3">
        <f t="shared" si="1"/>
        <v>2.3953748167709605</v>
      </c>
      <c r="CQ12" s="6">
        <f t="shared" si="2"/>
        <v>40</v>
      </c>
      <c r="CR12" s="3">
        <f t="shared" si="3"/>
        <v>0.125</v>
      </c>
      <c r="CT12">
        <f t="shared" si="4"/>
        <v>5</v>
      </c>
      <c r="CU12">
        <f t="shared" si="5"/>
        <v>7</v>
      </c>
      <c r="CV12">
        <f t="shared" si="6"/>
        <v>2</v>
      </c>
      <c r="CW12">
        <f t="shared" si="7"/>
        <v>4</v>
      </c>
      <c r="CX12">
        <f t="shared" si="8"/>
        <v>6</v>
      </c>
      <c r="CY12">
        <f t="shared" si="9"/>
        <v>5</v>
      </c>
      <c r="CZ12">
        <f t="shared" si="10"/>
        <v>7</v>
      </c>
      <c r="DA12">
        <f t="shared" si="11"/>
        <v>3</v>
      </c>
      <c r="DB12">
        <f t="shared" si="12"/>
        <v>1</v>
      </c>
      <c r="DC12">
        <f t="shared" si="13"/>
        <v>0</v>
      </c>
      <c r="DD12">
        <f t="shared" si="14"/>
        <v>4</v>
      </c>
      <c r="DE12">
        <f t="shared" si="15"/>
        <v>0</v>
      </c>
      <c r="DF12">
        <f t="shared" si="16"/>
        <v>0</v>
      </c>
      <c r="DG12">
        <f t="shared" si="17"/>
        <v>0</v>
      </c>
      <c r="DI12">
        <f t="shared" si="18"/>
        <v>5</v>
      </c>
      <c r="EK12" s="7" t="str">
        <v>SRT Motorsports</v>
      </c>
      <c r="EL12" s="6">
        <f t="shared" si="41"/>
        <v>16</v>
      </c>
      <c r="EM12">
        <f t="shared" si="42"/>
        <v>2</v>
      </c>
      <c r="EN12" s="3">
        <f t="shared" si="43"/>
        <v>0.125</v>
      </c>
      <c r="EO12">
        <f t="shared" si="44"/>
        <v>7</v>
      </c>
      <c r="EP12">
        <f t="shared" si="45"/>
        <v>2</v>
      </c>
    </row>
    <row r="13" spans="1:146" x14ac:dyDescent="0.25">
      <c r="A13">
        <v>67</v>
      </c>
      <c r="B13" t="s">
        <v>84</v>
      </c>
      <c r="C13" t="s">
        <v>292</v>
      </c>
      <c r="D13" t="s">
        <v>305</v>
      </c>
      <c r="Z13">
        <v>9</v>
      </c>
      <c r="AA13">
        <v>5</v>
      </c>
      <c r="AB13">
        <v>4</v>
      </c>
      <c r="AC13">
        <v>1</v>
      </c>
      <c r="AD13">
        <v>1</v>
      </c>
      <c r="AE13">
        <v>1</v>
      </c>
      <c r="AF13">
        <v>3</v>
      </c>
      <c r="AG13">
        <v>2</v>
      </c>
      <c r="AH13">
        <v>4</v>
      </c>
      <c r="AI13">
        <v>9</v>
      </c>
      <c r="AJ13">
        <v>7</v>
      </c>
      <c r="AK13">
        <v>10</v>
      </c>
      <c r="AL13">
        <v>4</v>
      </c>
      <c r="AM13">
        <v>2</v>
      </c>
      <c r="AN13">
        <v>6</v>
      </c>
      <c r="AO13">
        <v>2</v>
      </c>
      <c r="AP13">
        <v>3</v>
      </c>
      <c r="AQ13">
        <v>5</v>
      </c>
      <c r="AR13">
        <v>3</v>
      </c>
      <c r="AS13">
        <v>2</v>
      </c>
      <c r="AT13">
        <v>5</v>
      </c>
      <c r="AU13">
        <v>8</v>
      </c>
      <c r="AV13">
        <v>1</v>
      </c>
      <c r="AW13">
        <v>4</v>
      </c>
      <c r="AX13">
        <v>2</v>
      </c>
      <c r="AY13">
        <v>5</v>
      </c>
      <c r="AZ13">
        <v>6</v>
      </c>
      <c r="BA13">
        <v>1</v>
      </c>
      <c r="BB13">
        <v>6</v>
      </c>
      <c r="BC13">
        <v>1</v>
      </c>
      <c r="BD13" t="s">
        <v>6</v>
      </c>
      <c r="BE13" t="s">
        <v>6</v>
      </c>
      <c r="BF13">
        <v>5</v>
      </c>
      <c r="BG13">
        <v>4</v>
      </c>
      <c r="BH13">
        <v>6</v>
      </c>
      <c r="BI13">
        <v>6</v>
      </c>
      <c r="BJ13">
        <v>5</v>
      </c>
      <c r="BK13">
        <v>3</v>
      </c>
      <c r="BL13">
        <v>5</v>
      </c>
      <c r="BM13">
        <v>1</v>
      </c>
      <c r="BN13">
        <v>1</v>
      </c>
      <c r="BO13">
        <v>5</v>
      </c>
      <c r="BP13">
        <v>6</v>
      </c>
      <c r="BQ13">
        <v>2</v>
      </c>
      <c r="CO13" s="3">
        <f t="shared" si="0"/>
        <v>4.0714285714285712</v>
      </c>
      <c r="CP13" s="3">
        <f t="shared" si="1"/>
        <v>2.4334343606221327</v>
      </c>
      <c r="CQ13" s="6">
        <f t="shared" si="2"/>
        <v>42</v>
      </c>
      <c r="CR13" s="3">
        <f t="shared" si="3"/>
        <v>0.19047619047619047</v>
      </c>
      <c r="CT13">
        <f t="shared" si="4"/>
        <v>8</v>
      </c>
      <c r="CU13">
        <f t="shared" si="5"/>
        <v>6</v>
      </c>
      <c r="CV13">
        <f t="shared" si="6"/>
        <v>4</v>
      </c>
      <c r="CW13">
        <f t="shared" si="7"/>
        <v>5</v>
      </c>
      <c r="CX13">
        <f t="shared" si="8"/>
        <v>8</v>
      </c>
      <c r="CY13">
        <f t="shared" si="9"/>
        <v>6</v>
      </c>
      <c r="CZ13">
        <f t="shared" si="10"/>
        <v>1</v>
      </c>
      <c r="DA13">
        <f t="shared" si="11"/>
        <v>1</v>
      </c>
      <c r="DB13">
        <f t="shared" si="12"/>
        <v>2</v>
      </c>
      <c r="DC13">
        <f t="shared" si="13"/>
        <v>1</v>
      </c>
      <c r="DD13">
        <f t="shared" si="14"/>
        <v>2</v>
      </c>
      <c r="DE13">
        <f t="shared" si="15"/>
        <v>0</v>
      </c>
      <c r="DF13">
        <f t="shared" si="16"/>
        <v>0</v>
      </c>
      <c r="DG13">
        <f t="shared" si="17"/>
        <v>0</v>
      </c>
      <c r="DI13">
        <f t="shared" si="18"/>
        <v>8</v>
      </c>
      <c r="EK13" s="7" t="str">
        <v>Team Falken Tire</v>
      </c>
      <c r="EL13" s="6">
        <f t="shared" si="41"/>
        <v>16</v>
      </c>
      <c r="EM13">
        <f t="shared" si="42"/>
        <v>2</v>
      </c>
      <c r="EN13" s="3">
        <f t="shared" si="43"/>
        <v>0.125</v>
      </c>
      <c r="EO13">
        <f t="shared" si="44"/>
        <v>5</v>
      </c>
      <c r="EP13">
        <f t="shared" si="45"/>
        <v>1</v>
      </c>
    </row>
    <row r="14" spans="1:146" x14ac:dyDescent="0.25">
      <c r="A14">
        <v>68</v>
      </c>
      <c r="B14" t="s">
        <v>31</v>
      </c>
      <c r="C14" t="s">
        <v>292</v>
      </c>
      <c r="D14" t="s">
        <v>212</v>
      </c>
      <c r="Z14">
        <v>4</v>
      </c>
      <c r="AA14">
        <v>7</v>
      </c>
      <c r="AB14">
        <v>6</v>
      </c>
      <c r="AC14">
        <v>2</v>
      </c>
      <c r="AD14">
        <v>5</v>
      </c>
      <c r="AJ14" t="s">
        <v>6</v>
      </c>
      <c r="CO14" s="3">
        <f t="shared" si="0"/>
        <v>4.8</v>
      </c>
      <c r="CP14" s="3">
        <f t="shared" si="1"/>
        <v>1.9235384061671343</v>
      </c>
      <c r="CQ14" s="6">
        <f t="shared" si="2"/>
        <v>5</v>
      </c>
      <c r="CR14" s="3">
        <f t="shared" si="3"/>
        <v>0</v>
      </c>
      <c r="CT14">
        <f t="shared" si="4"/>
        <v>0</v>
      </c>
      <c r="CU14">
        <f t="shared" si="5"/>
        <v>1</v>
      </c>
      <c r="CV14">
        <f t="shared" si="6"/>
        <v>0</v>
      </c>
      <c r="CW14">
        <f t="shared" si="7"/>
        <v>1</v>
      </c>
      <c r="CX14">
        <f t="shared" si="8"/>
        <v>1</v>
      </c>
      <c r="CY14">
        <f t="shared" si="9"/>
        <v>1</v>
      </c>
      <c r="CZ14">
        <f t="shared" si="10"/>
        <v>1</v>
      </c>
      <c r="DA14">
        <f t="shared" si="11"/>
        <v>0</v>
      </c>
      <c r="DB14">
        <f t="shared" si="12"/>
        <v>0</v>
      </c>
      <c r="DC14">
        <f t="shared" si="13"/>
        <v>0</v>
      </c>
      <c r="DD14">
        <f t="shared" si="14"/>
        <v>1</v>
      </c>
      <c r="DE14">
        <f t="shared" si="15"/>
        <v>0</v>
      </c>
      <c r="DF14">
        <f t="shared" si="16"/>
        <v>0</v>
      </c>
      <c r="DG14">
        <f t="shared" si="17"/>
        <v>0</v>
      </c>
      <c r="DI14">
        <f t="shared" si="18"/>
        <v>0</v>
      </c>
      <c r="EK14" s="7" t="str">
        <v>WeatherTech Racing</v>
      </c>
      <c r="EL14" s="6">
        <f t="shared" si="41"/>
        <v>11</v>
      </c>
      <c r="EM14">
        <f t="shared" si="42"/>
        <v>3</v>
      </c>
      <c r="EN14" s="3">
        <f t="shared" si="43"/>
        <v>0.27272727272727271</v>
      </c>
      <c r="EO14">
        <f t="shared" si="44"/>
        <v>7</v>
      </c>
      <c r="EP14">
        <f t="shared" si="45"/>
        <v>2</v>
      </c>
    </row>
    <row r="15" spans="1:146" x14ac:dyDescent="0.25">
      <c r="A15">
        <v>68</v>
      </c>
      <c r="B15" t="s">
        <v>84</v>
      </c>
      <c r="C15" t="s">
        <v>292</v>
      </c>
      <c r="D15" t="s">
        <v>305</v>
      </c>
      <c r="AK15">
        <v>7</v>
      </c>
      <c r="AL15">
        <v>5</v>
      </c>
      <c r="CO15" s="3">
        <f t="shared" si="0"/>
        <v>6</v>
      </c>
      <c r="CP15" s="3">
        <f t="shared" si="1"/>
        <v>1.4142135623730951</v>
      </c>
      <c r="CQ15" s="6">
        <f t="shared" si="2"/>
        <v>2</v>
      </c>
      <c r="CR15" s="3">
        <f t="shared" si="3"/>
        <v>0</v>
      </c>
      <c r="CT15">
        <f t="shared" si="4"/>
        <v>0</v>
      </c>
      <c r="CU15">
        <f t="shared" si="5"/>
        <v>0</v>
      </c>
      <c r="CV15">
        <f t="shared" si="6"/>
        <v>0</v>
      </c>
      <c r="CW15">
        <f t="shared" si="7"/>
        <v>0</v>
      </c>
      <c r="CX15">
        <f t="shared" si="8"/>
        <v>1</v>
      </c>
      <c r="CY15">
        <f t="shared" si="9"/>
        <v>0</v>
      </c>
      <c r="CZ15">
        <f t="shared" si="10"/>
        <v>1</v>
      </c>
      <c r="DA15">
        <f t="shared" si="11"/>
        <v>0</v>
      </c>
      <c r="DB15">
        <f t="shared" si="12"/>
        <v>0</v>
      </c>
      <c r="DC15">
        <f t="shared" si="13"/>
        <v>0</v>
      </c>
      <c r="DD15">
        <f t="shared" si="14"/>
        <v>0</v>
      </c>
      <c r="DE15">
        <f t="shared" si="15"/>
        <v>0</v>
      </c>
      <c r="DF15">
        <f t="shared" si="16"/>
        <v>0</v>
      </c>
      <c r="DG15">
        <f t="shared" si="17"/>
        <v>0</v>
      </c>
      <c r="DI15">
        <f t="shared" si="18"/>
        <v>0</v>
      </c>
      <c r="EK15">
        <v>0</v>
      </c>
      <c r="EL15" s="6">
        <f t="shared" si="41"/>
        <v>0</v>
      </c>
      <c r="EM15">
        <f t="shared" si="42"/>
        <v>0</v>
      </c>
      <c r="EN15" s="3" t="e">
        <f t="shared" si="43"/>
        <v>#DIV/0!</v>
      </c>
      <c r="EO15">
        <f t="shared" si="44"/>
        <v>0</v>
      </c>
      <c r="EP15">
        <f t="shared" si="45"/>
        <v>0</v>
      </c>
    </row>
    <row r="16" spans="1:146" x14ac:dyDescent="0.25">
      <c r="A16">
        <v>69</v>
      </c>
      <c r="B16" t="s">
        <v>84</v>
      </c>
      <c r="C16" t="s">
        <v>292</v>
      </c>
      <c r="D16" t="s">
        <v>305</v>
      </c>
      <c r="AK16">
        <v>5</v>
      </c>
      <c r="CO16" s="3">
        <f t="shared" si="0"/>
        <v>5</v>
      </c>
      <c r="CP16" s="3"/>
      <c r="CQ16" s="6">
        <f t="shared" si="2"/>
        <v>1</v>
      </c>
      <c r="CR16" s="3">
        <f t="shared" si="3"/>
        <v>0</v>
      </c>
      <c r="CT16">
        <f t="shared" si="4"/>
        <v>0</v>
      </c>
      <c r="CU16">
        <f t="shared" si="5"/>
        <v>0</v>
      </c>
      <c r="CV16">
        <f t="shared" si="6"/>
        <v>0</v>
      </c>
      <c r="CW16">
        <f t="shared" si="7"/>
        <v>0</v>
      </c>
      <c r="CX16">
        <f t="shared" si="8"/>
        <v>1</v>
      </c>
      <c r="CY16">
        <f t="shared" si="9"/>
        <v>0</v>
      </c>
      <c r="CZ16">
        <f t="shared" si="10"/>
        <v>0</v>
      </c>
      <c r="DA16">
        <f t="shared" si="11"/>
        <v>0</v>
      </c>
      <c r="DB16">
        <f t="shared" si="12"/>
        <v>0</v>
      </c>
      <c r="DC16">
        <f t="shared" si="13"/>
        <v>0</v>
      </c>
      <c r="DD16">
        <f t="shared" si="14"/>
        <v>0</v>
      </c>
      <c r="DE16">
        <f t="shared" si="15"/>
        <v>0</v>
      </c>
      <c r="DF16">
        <f t="shared" si="16"/>
        <v>0</v>
      </c>
      <c r="DG16">
        <f t="shared" si="17"/>
        <v>0</v>
      </c>
      <c r="DI16">
        <f t="shared" si="18"/>
        <v>0</v>
      </c>
      <c r="EL16" s="6">
        <f t="shared" si="41"/>
        <v>0</v>
      </c>
      <c r="EM16">
        <f t="shared" si="42"/>
        <v>0</v>
      </c>
      <c r="EN16" s="3" t="e">
        <f t="shared" si="43"/>
        <v>#DIV/0!</v>
      </c>
      <c r="EO16">
        <f t="shared" si="44"/>
        <v>0</v>
      </c>
      <c r="EP16">
        <f t="shared" si="45"/>
        <v>0</v>
      </c>
    </row>
    <row r="17" spans="1:113" x14ac:dyDescent="0.25">
      <c r="A17">
        <v>72</v>
      </c>
      <c r="B17" t="s">
        <v>31</v>
      </c>
      <c r="C17" t="s">
        <v>292</v>
      </c>
      <c r="D17" t="s">
        <v>62</v>
      </c>
      <c r="Z17" t="s">
        <v>6</v>
      </c>
      <c r="CO17" s="3"/>
      <c r="CP17" s="3"/>
      <c r="CQ17" s="6"/>
      <c r="CR17" s="3"/>
      <c r="CT17">
        <f t="shared" si="4"/>
        <v>0</v>
      </c>
      <c r="CU17">
        <f t="shared" si="5"/>
        <v>0</v>
      </c>
      <c r="CV17">
        <f t="shared" si="6"/>
        <v>0</v>
      </c>
      <c r="CW17">
        <f t="shared" si="7"/>
        <v>0</v>
      </c>
      <c r="CX17">
        <f t="shared" si="8"/>
        <v>0</v>
      </c>
      <c r="CY17">
        <f t="shared" si="9"/>
        <v>0</v>
      </c>
      <c r="CZ17">
        <f t="shared" si="10"/>
        <v>0</v>
      </c>
      <c r="DA17">
        <f t="shared" si="11"/>
        <v>0</v>
      </c>
      <c r="DB17">
        <f t="shared" si="12"/>
        <v>0</v>
      </c>
      <c r="DC17">
        <f t="shared" si="13"/>
        <v>0</v>
      </c>
      <c r="DD17">
        <f t="shared" si="14"/>
        <v>1</v>
      </c>
      <c r="DE17">
        <f t="shared" si="15"/>
        <v>0</v>
      </c>
      <c r="DF17">
        <f t="shared" si="16"/>
        <v>0</v>
      </c>
      <c r="DG17">
        <f t="shared" si="17"/>
        <v>0</v>
      </c>
      <c r="DI17">
        <f t="shared" si="18"/>
        <v>0</v>
      </c>
    </row>
    <row r="18" spans="1:113" x14ac:dyDescent="0.25">
      <c r="A18">
        <v>79</v>
      </c>
      <c r="B18" t="s">
        <v>33</v>
      </c>
      <c r="D18" t="s">
        <v>222</v>
      </c>
      <c r="CC18">
        <v>3</v>
      </c>
      <c r="CD18">
        <v>6</v>
      </c>
      <c r="CE18">
        <v>1</v>
      </c>
      <c r="CG18" t="s">
        <v>6</v>
      </c>
      <c r="CH18">
        <v>3</v>
      </c>
      <c r="CI18">
        <v>3</v>
      </c>
      <c r="CJ18">
        <v>1</v>
      </c>
      <c r="CK18">
        <v>3</v>
      </c>
      <c r="CL18">
        <v>3</v>
      </c>
      <c r="CM18">
        <v>3</v>
      </c>
      <c r="CN18">
        <v>1</v>
      </c>
      <c r="CO18" s="3">
        <f t="shared" si="0"/>
        <v>2.7</v>
      </c>
      <c r="CP18" s="3">
        <f t="shared" si="1"/>
        <v>1.494434118097326</v>
      </c>
      <c r="CQ18" s="6">
        <f t="shared" si="2"/>
        <v>10</v>
      </c>
      <c r="CR18" s="3">
        <f t="shared" si="3"/>
        <v>0.3</v>
      </c>
      <c r="CT18">
        <f t="shared" si="4"/>
        <v>3</v>
      </c>
      <c r="CU18">
        <f t="shared" si="5"/>
        <v>0</v>
      </c>
      <c r="CV18">
        <f t="shared" si="6"/>
        <v>6</v>
      </c>
      <c r="CW18">
        <f t="shared" si="7"/>
        <v>0</v>
      </c>
      <c r="CX18">
        <f t="shared" si="8"/>
        <v>0</v>
      </c>
      <c r="CY18">
        <f t="shared" si="9"/>
        <v>1</v>
      </c>
      <c r="CZ18">
        <f t="shared" si="10"/>
        <v>0</v>
      </c>
      <c r="DA18">
        <f t="shared" si="11"/>
        <v>0</v>
      </c>
      <c r="DB18">
        <f t="shared" si="12"/>
        <v>0</v>
      </c>
      <c r="DC18">
        <f t="shared" si="13"/>
        <v>0</v>
      </c>
      <c r="DD18">
        <f t="shared" si="14"/>
        <v>1</v>
      </c>
      <c r="DE18">
        <f t="shared" si="15"/>
        <v>0</v>
      </c>
      <c r="DF18">
        <f t="shared" si="16"/>
        <v>0</v>
      </c>
      <c r="DG18">
        <f t="shared" si="17"/>
        <v>0</v>
      </c>
      <c r="DI18">
        <f t="shared" si="18"/>
        <v>3</v>
      </c>
    </row>
    <row r="19" spans="1:113" x14ac:dyDescent="0.25">
      <c r="A19">
        <v>91</v>
      </c>
      <c r="B19" t="s">
        <v>293</v>
      </c>
      <c r="C19" t="s">
        <v>292</v>
      </c>
      <c r="D19" t="s">
        <v>211</v>
      </c>
      <c r="E19">
        <v>3</v>
      </c>
      <c r="F19">
        <v>7</v>
      </c>
      <c r="G19">
        <v>7</v>
      </c>
      <c r="H19">
        <v>6</v>
      </c>
      <c r="I19">
        <v>2</v>
      </c>
      <c r="J19">
        <v>3</v>
      </c>
      <c r="K19">
        <v>8</v>
      </c>
      <c r="L19">
        <v>4</v>
      </c>
      <c r="M19">
        <v>6</v>
      </c>
      <c r="N19">
        <v>2</v>
      </c>
      <c r="O19">
        <v>3</v>
      </c>
      <c r="CO19" s="3">
        <f t="shared" si="0"/>
        <v>4.25</v>
      </c>
      <c r="CP19" s="3">
        <f t="shared" si="1"/>
        <v>2.1876275473019362</v>
      </c>
      <c r="CQ19" s="6">
        <f t="shared" si="2"/>
        <v>8</v>
      </c>
      <c r="CR19" s="3">
        <f t="shared" si="3"/>
        <v>0</v>
      </c>
      <c r="CT19">
        <f t="shared" si="4"/>
        <v>0</v>
      </c>
      <c r="CU19">
        <f t="shared" si="5"/>
        <v>2</v>
      </c>
      <c r="CV19">
        <f t="shared" si="6"/>
        <v>2</v>
      </c>
      <c r="CW19">
        <f t="shared" si="7"/>
        <v>1</v>
      </c>
      <c r="CX19">
        <f t="shared" si="8"/>
        <v>0</v>
      </c>
      <c r="CY19">
        <f t="shared" si="9"/>
        <v>2</v>
      </c>
      <c r="CZ19">
        <f t="shared" si="10"/>
        <v>0</v>
      </c>
      <c r="DA19">
        <f t="shared" si="11"/>
        <v>1</v>
      </c>
      <c r="DB19">
        <f t="shared" si="12"/>
        <v>0</v>
      </c>
      <c r="DC19">
        <f t="shared" si="13"/>
        <v>0</v>
      </c>
      <c r="DD19">
        <f t="shared" si="14"/>
        <v>0</v>
      </c>
      <c r="DE19">
        <f t="shared" si="15"/>
        <v>0</v>
      </c>
      <c r="DF19">
        <f t="shared" si="16"/>
        <v>0</v>
      </c>
      <c r="DG19">
        <f t="shared" si="17"/>
        <v>0</v>
      </c>
      <c r="DI19">
        <f t="shared" si="18"/>
        <v>0</v>
      </c>
    </row>
    <row r="20" spans="1:113" x14ac:dyDescent="0.25">
      <c r="A20">
        <v>93</v>
      </c>
      <c r="B20" t="s">
        <v>293</v>
      </c>
      <c r="C20" t="s">
        <v>292</v>
      </c>
      <c r="D20" t="s">
        <v>211</v>
      </c>
      <c r="E20">
        <v>6</v>
      </c>
      <c r="F20">
        <v>2</v>
      </c>
      <c r="G20" t="s">
        <v>6</v>
      </c>
      <c r="H20">
        <v>7</v>
      </c>
      <c r="I20">
        <v>3</v>
      </c>
      <c r="J20">
        <v>2</v>
      </c>
      <c r="K20">
        <v>1</v>
      </c>
      <c r="L20">
        <v>3</v>
      </c>
      <c r="M20">
        <v>5</v>
      </c>
      <c r="N20">
        <v>1</v>
      </c>
      <c r="O20">
        <v>6</v>
      </c>
      <c r="CO20" s="3">
        <f t="shared" si="0"/>
        <v>3.5</v>
      </c>
      <c r="CP20" s="3">
        <f t="shared" si="1"/>
        <v>2.2677868380553634</v>
      </c>
      <c r="CQ20" s="6">
        <f t="shared" si="2"/>
        <v>8</v>
      </c>
      <c r="CR20" s="3">
        <f t="shared" si="3"/>
        <v>0.25</v>
      </c>
      <c r="CT20">
        <f t="shared" si="4"/>
        <v>2</v>
      </c>
      <c r="CU20">
        <f t="shared" si="5"/>
        <v>1</v>
      </c>
      <c r="CV20">
        <f t="shared" si="6"/>
        <v>2</v>
      </c>
      <c r="CW20">
        <f t="shared" si="7"/>
        <v>0</v>
      </c>
      <c r="CX20">
        <f t="shared" si="8"/>
        <v>1</v>
      </c>
      <c r="CY20">
        <f t="shared" si="9"/>
        <v>1</v>
      </c>
      <c r="CZ20">
        <f t="shared" si="10"/>
        <v>1</v>
      </c>
      <c r="DA20">
        <f t="shared" si="11"/>
        <v>0</v>
      </c>
      <c r="DB20">
        <f t="shared" si="12"/>
        <v>0</v>
      </c>
      <c r="DC20">
        <f t="shared" si="13"/>
        <v>0</v>
      </c>
      <c r="DD20">
        <f t="shared" si="14"/>
        <v>0</v>
      </c>
      <c r="DE20">
        <f t="shared" si="15"/>
        <v>0</v>
      </c>
      <c r="DF20">
        <f t="shared" si="16"/>
        <v>0</v>
      </c>
      <c r="DG20">
        <f t="shared" si="17"/>
        <v>0</v>
      </c>
      <c r="DI20">
        <f t="shared" si="18"/>
        <v>2</v>
      </c>
    </row>
    <row r="21" spans="1:113" x14ac:dyDescent="0.25">
      <c r="A21">
        <v>97</v>
      </c>
      <c r="B21" t="s">
        <v>33</v>
      </c>
      <c r="D21" t="s">
        <v>222</v>
      </c>
      <c r="CN21">
        <v>2</v>
      </c>
      <c r="CO21" s="3">
        <f t="shared" si="0"/>
        <v>2</v>
      </c>
      <c r="CP21" s="3"/>
      <c r="CQ21" s="6">
        <f t="shared" si="2"/>
        <v>1</v>
      </c>
      <c r="CR21" s="3">
        <f t="shared" si="3"/>
        <v>0</v>
      </c>
      <c r="CT21">
        <f t="shared" si="4"/>
        <v>0</v>
      </c>
      <c r="CU21">
        <f t="shared" si="5"/>
        <v>1</v>
      </c>
      <c r="CV21">
        <f t="shared" si="6"/>
        <v>0</v>
      </c>
      <c r="CW21">
        <f t="shared" si="7"/>
        <v>0</v>
      </c>
      <c r="CX21">
        <f t="shared" si="8"/>
        <v>0</v>
      </c>
      <c r="CY21">
        <f t="shared" si="9"/>
        <v>0</v>
      </c>
      <c r="CZ21">
        <f t="shared" si="10"/>
        <v>0</v>
      </c>
      <c r="DA21">
        <f t="shared" si="11"/>
        <v>0</v>
      </c>
      <c r="DB21">
        <f t="shared" si="12"/>
        <v>0</v>
      </c>
      <c r="DC21">
        <f t="shared" si="13"/>
        <v>0</v>
      </c>
      <c r="DD21">
        <f t="shared" si="14"/>
        <v>0</v>
      </c>
      <c r="DE21">
        <f t="shared" si="15"/>
        <v>0</v>
      </c>
      <c r="DF21">
        <f t="shared" si="16"/>
        <v>0</v>
      </c>
      <c r="DG21">
        <f t="shared" si="17"/>
        <v>0</v>
      </c>
      <c r="DI21">
        <f t="shared" si="18"/>
        <v>0</v>
      </c>
    </row>
    <row r="22" spans="1:113" x14ac:dyDescent="0.25">
      <c r="A22">
        <v>98</v>
      </c>
      <c r="B22" t="s">
        <v>32</v>
      </c>
      <c r="C22" t="s">
        <v>292</v>
      </c>
      <c r="D22" t="s">
        <v>24</v>
      </c>
      <c r="P22">
        <v>6</v>
      </c>
      <c r="Q22">
        <v>6</v>
      </c>
      <c r="CO22" s="3">
        <f t="shared" si="0"/>
        <v>6</v>
      </c>
      <c r="CP22" s="3">
        <f t="shared" si="1"/>
        <v>0</v>
      </c>
      <c r="CQ22" s="6">
        <f t="shared" si="2"/>
        <v>2</v>
      </c>
      <c r="CR22" s="3">
        <f t="shared" si="3"/>
        <v>0</v>
      </c>
      <c r="CT22">
        <f t="shared" si="4"/>
        <v>0</v>
      </c>
      <c r="CU22">
        <f t="shared" si="5"/>
        <v>0</v>
      </c>
      <c r="CV22">
        <f t="shared" si="6"/>
        <v>0</v>
      </c>
      <c r="CW22">
        <f t="shared" si="7"/>
        <v>0</v>
      </c>
      <c r="CX22">
        <f t="shared" si="8"/>
        <v>0</v>
      </c>
      <c r="CY22">
        <f t="shared" si="9"/>
        <v>2</v>
      </c>
      <c r="CZ22">
        <f t="shared" si="10"/>
        <v>0</v>
      </c>
      <c r="DA22">
        <f t="shared" si="11"/>
        <v>0</v>
      </c>
      <c r="DB22">
        <f t="shared" si="12"/>
        <v>0</v>
      </c>
      <c r="DC22">
        <f t="shared" si="13"/>
        <v>0</v>
      </c>
      <c r="DD22">
        <f t="shared" si="14"/>
        <v>0</v>
      </c>
      <c r="DE22">
        <f t="shared" si="15"/>
        <v>0</v>
      </c>
      <c r="DF22">
        <f t="shared" si="16"/>
        <v>0</v>
      </c>
      <c r="DG22">
        <f t="shared" si="17"/>
        <v>0</v>
      </c>
      <c r="DI22">
        <f t="shared" si="18"/>
        <v>0</v>
      </c>
    </row>
    <row r="23" spans="1:113" x14ac:dyDescent="0.25">
      <c r="A23">
        <v>100</v>
      </c>
      <c r="B23" t="s">
        <v>88</v>
      </c>
      <c r="C23" t="s">
        <v>292</v>
      </c>
      <c r="D23" t="s">
        <v>290</v>
      </c>
      <c r="Z23" t="s">
        <v>6</v>
      </c>
      <c r="AA23">
        <v>6</v>
      </c>
      <c r="AB23" t="s">
        <v>6</v>
      </c>
      <c r="AC23">
        <v>10</v>
      </c>
      <c r="AD23">
        <v>8</v>
      </c>
      <c r="AE23">
        <v>9</v>
      </c>
      <c r="AF23" t="s">
        <v>6</v>
      </c>
      <c r="AG23">
        <v>3</v>
      </c>
      <c r="AH23">
        <v>8</v>
      </c>
      <c r="AI23">
        <v>7</v>
      </c>
      <c r="AJ23">
        <v>6</v>
      </c>
      <c r="CO23" s="3">
        <f t="shared" si="0"/>
        <v>7.125</v>
      </c>
      <c r="CP23" s="3">
        <f t="shared" si="1"/>
        <v>2.1671244937540095</v>
      </c>
      <c r="CQ23" s="6">
        <f t="shared" si="2"/>
        <v>8</v>
      </c>
      <c r="CR23" s="3">
        <f t="shared" si="3"/>
        <v>0</v>
      </c>
      <c r="CT23">
        <f t="shared" si="4"/>
        <v>0</v>
      </c>
      <c r="CU23">
        <f t="shared" si="5"/>
        <v>0</v>
      </c>
      <c r="CV23">
        <f t="shared" si="6"/>
        <v>1</v>
      </c>
      <c r="CW23">
        <f t="shared" si="7"/>
        <v>0</v>
      </c>
      <c r="CX23">
        <f t="shared" si="8"/>
        <v>0</v>
      </c>
      <c r="CY23">
        <f t="shared" si="9"/>
        <v>2</v>
      </c>
      <c r="CZ23">
        <f t="shared" si="10"/>
        <v>1</v>
      </c>
      <c r="DA23">
        <f t="shared" si="11"/>
        <v>2</v>
      </c>
      <c r="DB23">
        <f t="shared" si="12"/>
        <v>1</v>
      </c>
      <c r="DC23">
        <f t="shared" si="13"/>
        <v>1</v>
      </c>
      <c r="DD23">
        <f t="shared" si="14"/>
        <v>3</v>
      </c>
      <c r="DE23">
        <f t="shared" si="15"/>
        <v>0</v>
      </c>
      <c r="DF23">
        <f t="shared" si="16"/>
        <v>0</v>
      </c>
      <c r="DG23">
        <f t="shared" si="17"/>
        <v>0</v>
      </c>
      <c r="DI23">
        <f t="shared" si="18"/>
        <v>0</v>
      </c>
    </row>
    <row r="24" spans="1:113" x14ac:dyDescent="0.25">
      <c r="A24">
        <v>911</v>
      </c>
      <c r="B24" t="s">
        <v>33</v>
      </c>
      <c r="C24" t="s">
        <v>292</v>
      </c>
      <c r="D24" t="s">
        <v>81</v>
      </c>
      <c r="E24">
        <v>1</v>
      </c>
      <c r="F24">
        <v>9</v>
      </c>
      <c r="G24">
        <v>4</v>
      </c>
      <c r="H24">
        <v>9</v>
      </c>
      <c r="I24">
        <v>5</v>
      </c>
      <c r="J24">
        <v>5</v>
      </c>
      <c r="K24">
        <v>10</v>
      </c>
      <c r="L24">
        <v>10</v>
      </c>
      <c r="M24" t="s">
        <v>6</v>
      </c>
      <c r="N24" t="s">
        <v>6</v>
      </c>
      <c r="O24">
        <v>5</v>
      </c>
      <c r="P24">
        <v>5</v>
      </c>
      <c r="Q24">
        <v>5</v>
      </c>
      <c r="R24">
        <v>4</v>
      </c>
      <c r="S24">
        <v>3</v>
      </c>
      <c r="T24">
        <v>6</v>
      </c>
      <c r="U24">
        <v>1</v>
      </c>
      <c r="V24">
        <v>1</v>
      </c>
      <c r="W24">
        <v>1</v>
      </c>
      <c r="X24">
        <v>3</v>
      </c>
      <c r="Y24">
        <v>1</v>
      </c>
      <c r="Z24">
        <v>8</v>
      </c>
      <c r="AA24" t="s">
        <v>6</v>
      </c>
      <c r="AB24">
        <v>1</v>
      </c>
      <c r="AC24">
        <v>8</v>
      </c>
      <c r="AD24">
        <v>9</v>
      </c>
      <c r="AE24">
        <v>8</v>
      </c>
      <c r="AF24">
        <v>6</v>
      </c>
      <c r="AG24">
        <v>7</v>
      </c>
      <c r="AH24">
        <v>6</v>
      </c>
      <c r="AI24">
        <v>2</v>
      </c>
      <c r="AJ24" t="s">
        <v>6</v>
      </c>
      <c r="AK24">
        <v>2</v>
      </c>
      <c r="AL24">
        <v>7</v>
      </c>
      <c r="AM24">
        <v>6</v>
      </c>
      <c r="AN24">
        <v>4</v>
      </c>
      <c r="AO24">
        <v>7</v>
      </c>
      <c r="AP24">
        <v>7</v>
      </c>
      <c r="AQ24">
        <v>1</v>
      </c>
      <c r="AR24" t="s">
        <v>6</v>
      </c>
      <c r="AS24">
        <v>8</v>
      </c>
      <c r="AT24">
        <v>3</v>
      </c>
      <c r="AU24">
        <v>6</v>
      </c>
      <c r="AV24">
        <v>8</v>
      </c>
      <c r="AW24">
        <v>1</v>
      </c>
      <c r="AX24">
        <v>6</v>
      </c>
      <c r="AY24">
        <v>6</v>
      </c>
      <c r="AZ24">
        <v>3</v>
      </c>
      <c r="BA24">
        <v>4</v>
      </c>
      <c r="BB24">
        <v>5</v>
      </c>
      <c r="BC24">
        <v>5</v>
      </c>
      <c r="BD24" t="s">
        <v>6</v>
      </c>
      <c r="BE24" t="s">
        <v>6</v>
      </c>
      <c r="BF24">
        <v>1</v>
      </c>
      <c r="BG24">
        <v>5</v>
      </c>
      <c r="BH24">
        <v>1</v>
      </c>
      <c r="BI24">
        <v>5</v>
      </c>
      <c r="BJ24">
        <v>3</v>
      </c>
      <c r="BK24">
        <v>1</v>
      </c>
      <c r="BL24">
        <v>3</v>
      </c>
      <c r="BM24">
        <v>4</v>
      </c>
      <c r="BN24">
        <v>7</v>
      </c>
      <c r="BO24">
        <v>1</v>
      </c>
      <c r="BP24">
        <v>8</v>
      </c>
      <c r="BQ24">
        <v>6</v>
      </c>
      <c r="BR24">
        <v>3</v>
      </c>
      <c r="BS24">
        <v>3</v>
      </c>
      <c r="BT24">
        <v>6</v>
      </c>
      <c r="BU24" t="s">
        <v>6</v>
      </c>
      <c r="BV24">
        <v>3</v>
      </c>
      <c r="BW24">
        <v>4</v>
      </c>
      <c r="BY24" t="s">
        <v>6</v>
      </c>
      <c r="BZ24">
        <v>1</v>
      </c>
      <c r="CA24">
        <v>3</v>
      </c>
      <c r="CB24">
        <v>1</v>
      </c>
      <c r="CO24" s="3">
        <f t="shared" si="0"/>
        <v>4.5555555555555554</v>
      </c>
      <c r="CP24" s="3">
        <f t="shared" si="1"/>
        <v>2.6137217179030352</v>
      </c>
      <c r="CQ24" s="6">
        <f t="shared" si="2"/>
        <v>63</v>
      </c>
      <c r="CR24" s="3">
        <f t="shared" si="3"/>
        <v>0.20634920634920634</v>
      </c>
      <c r="CT24">
        <f t="shared" si="4"/>
        <v>13</v>
      </c>
      <c r="CU24">
        <f t="shared" si="5"/>
        <v>2</v>
      </c>
      <c r="CV24">
        <f t="shared" si="6"/>
        <v>10</v>
      </c>
      <c r="CW24">
        <f t="shared" si="7"/>
        <v>5</v>
      </c>
      <c r="CX24">
        <f t="shared" si="8"/>
        <v>9</v>
      </c>
      <c r="CY24">
        <f t="shared" si="9"/>
        <v>9</v>
      </c>
      <c r="CZ24">
        <f t="shared" si="10"/>
        <v>5</v>
      </c>
      <c r="DA24">
        <f t="shared" si="11"/>
        <v>6</v>
      </c>
      <c r="DB24">
        <f t="shared" si="12"/>
        <v>2</v>
      </c>
      <c r="DC24">
        <f t="shared" si="13"/>
        <v>2</v>
      </c>
      <c r="DD24">
        <f t="shared" si="14"/>
        <v>9</v>
      </c>
      <c r="DE24">
        <f t="shared" si="15"/>
        <v>0</v>
      </c>
      <c r="DF24">
        <f t="shared" si="16"/>
        <v>0</v>
      </c>
      <c r="DG24">
        <f t="shared" si="17"/>
        <v>0</v>
      </c>
      <c r="DI24">
        <f t="shared" si="18"/>
        <v>13</v>
      </c>
    </row>
    <row r="25" spans="1:113" x14ac:dyDescent="0.25">
      <c r="A25">
        <v>912</v>
      </c>
      <c r="B25" t="s">
        <v>33</v>
      </c>
      <c r="C25" t="s">
        <v>292</v>
      </c>
      <c r="D25" t="s">
        <v>81</v>
      </c>
      <c r="E25" t="s">
        <v>6</v>
      </c>
      <c r="F25">
        <v>1</v>
      </c>
      <c r="G25">
        <v>5</v>
      </c>
      <c r="H25">
        <v>8</v>
      </c>
      <c r="I25">
        <v>8</v>
      </c>
      <c r="J25">
        <v>9</v>
      </c>
      <c r="K25">
        <v>3</v>
      </c>
      <c r="L25">
        <v>5</v>
      </c>
      <c r="M25">
        <v>8</v>
      </c>
      <c r="N25">
        <v>3</v>
      </c>
      <c r="O25">
        <v>2</v>
      </c>
      <c r="P25" t="s">
        <v>6</v>
      </c>
      <c r="Q25">
        <v>7</v>
      </c>
      <c r="R25">
        <v>8</v>
      </c>
      <c r="S25">
        <v>5</v>
      </c>
      <c r="T25">
        <v>2</v>
      </c>
      <c r="U25">
        <v>7</v>
      </c>
      <c r="V25">
        <v>2</v>
      </c>
      <c r="W25">
        <v>2</v>
      </c>
      <c r="X25">
        <v>5</v>
      </c>
      <c r="Y25">
        <v>8</v>
      </c>
      <c r="Z25">
        <v>3</v>
      </c>
      <c r="AA25">
        <v>3</v>
      </c>
      <c r="AB25" t="s">
        <v>6</v>
      </c>
      <c r="AC25">
        <v>3</v>
      </c>
      <c r="AD25">
        <v>10</v>
      </c>
      <c r="AE25">
        <v>6</v>
      </c>
      <c r="AF25" t="s">
        <v>6</v>
      </c>
      <c r="AG25">
        <v>4</v>
      </c>
      <c r="AH25">
        <v>3</v>
      </c>
      <c r="AI25">
        <v>1</v>
      </c>
      <c r="AJ25">
        <v>5</v>
      </c>
      <c r="AK25">
        <v>6</v>
      </c>
      <c r="AL25">
        <v>8</v>
      </c>
      <c r="AM25">
        <v>3</v>
      </c>
      <c r="AN25" t="s">
        <v>6</v>
      </c>
      <c r="AO25">
        <v>6</v>
      </c>
      <c r="AP25">
        <v>6</v>
      </c>
      <c r="AQ25">
        <v>2</v>
      </c>
      <c r="AR25">
        <v>2</v>
      </c>
      <c r="AS25">
        <v>7</v>
      </c>
      <c r="AT25">
        <v>7</v>
      </c>
      <c r="AU25">
        <v>5</v>
      </c>
      <c r="AV25">
        <v>6</v>
      </c>
      <c r="AW25">
        <v>3</v>
      </c>
      <c r="AX25" t="s">
        <v>6</v>
      </c>
      <c r="AY25">
        <v>1</v>
      </c>
      <c r="AZ25">
        <v>4</v>
      </c>
      <c r="BA25">
        <v>6</v>
      </c>
      <c r="BB25">
        <v>3</v>
      </c>
      <c r="BC25">
        <v>4</v>
      </c>
      <c r="BD25">
        <v>5</v>
      </c>
      <c r="BE25">
        <v>2</v>
      </c>
      <c r="BF25">
        <v>6</v>
      </c>
      <c r="BG25">
        <v>3</v>
      </c>
      <c r="BH25">
        <v>5</v>
      </c>
      <c r="BI25">
        <v>1</v>
      </c>
      <c r="BJ25">
        <v>1</v>
      </c>
      <c r="BK25">
        <v>6</v>
      </c>
      <c r="BL25">
        <v>1</v>
      </c>
      <c r="BM25">
        <v>2</v>
      </c>
      <c r="BN25">
        <v>3</v>
      </c>
      <c r="BO25">
        <v>2</v>
      </c>
      <c r="BP25">
        <v>7</v>
      </c>
      <c r="BQ25">
        <v>5</v>
      </c>
      <c r="BR25">
        <v>2</v>
      </c>
      <c r="BS25">
        <v>2</v>
      </c>
      <c r="BT25">
        <v>3</v>
      </c>
      <c r="BU25">
        <v>5</v>
      </c>
      <c r="BV25">
        <v>5</v>
      </c>
      <c r="BW25">
        <v>6</v>
      </c>
      <c r="BY25" t="s">
        <v>6</v>
      </c>
      <c r="BZ25" t="s">
        <v>6</v>
      </c>
      <c r="CA25">
        <v>1</v>
      </c>
      <c r="CB25">
        <v>2</v>
      </c>
      <c r="CO25" s="3">
        <f t="shared" si="0"/>
        <v>4.3692307692307688</v>
      </c>
      <c r="CP25" s="3">
        <f t="shared" si="1"/>
        <v>2.3489973311050103</v>
      </c>
      <c r="CQ25" s="6">
        <f t="shared" si="2"/>
        <v>65</v>
      </c>
      <c r="CR25" s="3">
        <f t="shared" si="3"/>
        <v>9.2307692307692313E-2</v>
      </c>
      <c r="CT25">
        <f t="shared" si="4"/>
        <v>6</v>
      </c>
      <c r="CU25">
        <f t="shared" si="5"/>
        <v>12</v>
      </c>
      <c r="CV25">
        <f t="shared" si="6"/>
        <v>12</v>
      </c>
      <c r="CW25">
        <f t="shared" si="7"/>
        <v>3</v>
      </c>
      <c r="CX25">
        <f t="shared" si="8"/>
        <v>10</v>
      </c>
      <c r="CY25">
        <f t="shared" si="9"/>
        <v>9</v>
      </c>
      <c r="CZ25">
        <f t="shared" si="10"/>
        <v>5</v>
      </c>
      <c r="DA25">
        <f t="shared" si="11"/>
        <v>6</v>
      </c>
      <c r="DB25">
        <f t="shared" si="12"/>
        <v>1</v>
      </c>
      <c r="DC25">
        <f t="shared" si="13"/>
        <v>1</v>
      </c>
      <c r="DD25">
        <f t="shared" si="14"/>
        <v>7</v>
      </c>
      <c r="DE25">
        <f t="shared" si="15"/>
        <v>0</v>
      </c>
      <c r="DF25">
        <f t="shared" si="16"/>
        <v>0</v>
      </c>
      <c r="DG25">
        <f t="shared" si="17"/>
        <v>0</v>
      </c>
      <c r="DI25">
        <f t="shared" si="18"/>
        <v>6</v>
      </c>
    </row>
  </sheetData>
  <mergeCells count="9">
    <mergeCell ref="BR1:CB1"/>
    <mergeCell ref="CC1:CN1"/>
    <mergeCell ref="DL1:DS1"/>
    <mergeCell ref="E1:O1"/>
    <mergeCell ref="P1:Y1"/>
    <mergeCell ref="Z1:AJ1"/>
    <mergeCell ref="AK1:AU1"/>
    <mergeCell ref="AV1:BF1"/>
    <mergeCell ref="BG1:BQ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FD25B-2001-4FCD-9013-2300B5E36B49}">
  <dimension ref="A1:N101"/>
  <sheetViews>
    <sheetView workbookViewId="0">
      <selection activeCell="I3" sqref="I3"/>
    </sheetView>
  </sheetViews>
  <sheetFormatPr defaultRowHeight="15" x14ac:dyDescent="0.25"/>
  <cols>
    <col min="1" max="1" width="8" bestFit="1" customWidth="1"/>
    <col min="2" max="2" width="18.28515625" bestFit="1" customWidth="1"/>
    <col min="3" max="3" width="45.140625" bestFit="1" customWidth="1"/>
    <col min="8" max="8" width="4" bestFit="1" customWidth="1"/>
    <col min="9" max="9" width="37.42578125" bestFit="1" customWidth="1"/>
    <col min="10" max="10" width="43.28515625" bestFit="1" customWidth="1"/>
    <col min="11" max="11" width="45.85546875" bestFit="1" customWidth="1"/>
    <col min="12" max="12" width="75" bestFit="1" customWidth="1"/>
  </cols>
  <sheetData>
    <row r="1" spans="1:14" x14ac:dyDescent="0.25">
      <c r="A1" t="s">
        <v>245</v>
      </c>
      <c r="B1" t="s">
        <v>246</v>
      </c>
      <c r="C1" t="s">
        <v>247</v>
      </c>
      <c r="H1" s="18" t="s">
        <v>1657</v>
      </c>
      <c r="I1" s="19" t="s">
        <v>0</v>
      </c>
      <c r="J1" s="19"/>
      <c r="K1" s="19"/>
      <c r="L1" s="19"/>
    </row>
    <row r="2" spans="1:14" x14ac:dyDescent="0.25">
      <c r="A2" t="s">
        <v>248</v>
      </c>
      <c r="B2">
        <v>19</v>
      </c>
      <c r="C2" t="s">
        <v>240</v>
      </c>
      <c r="H2" s="18"/>
      <c r="I2" s="4" t="s">
        <v>1663</v>
      </c>
      <c r="J2" s="4" t="s">
        <v>240</v>
      </c>
      <c r="K2" s="4" t="s">
        <v>1662</v>
      </c>
      <c r="L2" s="4" t="s">
        <v>16</v>
      </c>
      <c r="N2" s="4" t="s">
        <v>1669</v>
      </c>
    </row>
    <row r="3" spans="1:14" x14ac:dyDescent="0.25">
      <c r="A3">
        <v>63</v>
      </c>
      <c r="B3">
        <v>0</v>
      </c>
      <c r="C3" t="s">
        <v>241</v>
      </c>
      <c r="H3" cm="1">
        <f t="array" ref="H3:H69">_xlfn._xlws.SORT(_xlfn.UNIQUE(_xlfn.VSTACK(sortingWEC!A3:A60,sortingELMS!A3:A65,sortingIMSA!A3:A25,LMGTELLMRResults!E2:E331)))</f>
        <v>3</v>
      </c>
      <c r="I3" t="str" cm="1">
        <f t="array" ref="I3">_xlfn.TEXTJOIN(", ",TRUE,_xlfn._xlws.SORT(_xlfn.UNIQUE(IF(sortingIMSA!$A$3:$A$25=H3,sortingIMSA!$D$3:$D$25,""))))</f>
        <v>Corvette Racing</v>
      </c>
      <c r="J3" t="str" cm="1">
        <f t="array" ref="J3">_xlfn.TEXTJOIN(", ",TRUE,_xlfn._xlws.SORT(_xlfn.UNIQUE(IF(sortingWEC!$A$3:$A$60=H3,sortingWEC!$D$3:$D$60,""))))</f>
        <v/>
      </c>
      <c r="K3" t="str" cm="1">
        <f t="array" ref="K3">_xlfn.TEXTJOIN(", ",TRUE,_xlfn._xlws.SORT(_xlfn.UNIQUE(IF(sortingELMS!$A$3:$A$300=H3,sortingELMS!$D$3:$D$300,""))))</f>
        <v/>
      </c>
      <c r="L3" t="str" cm="1">
        <f t="array" ref="L3">_xlfn.TEXTJOIN(", ",TRUE,_xlfn._xlws.SORT(_xlfn.UNIQUE(IF(LMGTELLMRResults!$E$2:$E$331=H3,LMGTELLMRResults!$F$2:$F$331,""))))</f>
        <v/>
      </c>
      <c r="N3">
        <v>1</v>
      </c>
    </row>
    <row r="4" spans="1:14" x14ac:dyDescent="0.25">
      <c r="A4">
        <v>64</v>
      </c>
      <c r="B4">
        <v>1</v>
      </c>
      <c r="C4" t="s">
        <v>240</v>
      </c>
      <c r="G4" t="str" cm="1">
        <f t="array" ref="G4:G69">IF(H4:H69-H3:H68=1,"",1)</f>
        <v/>
      </c>
      <c r="H4">
        <v>4</v>
      </c>
      <c r="I4" t="str" cm="1">
        <f t="array" ref="I4">_xlfn.TEXTJOIN(", ",TRUE,_xlfn._xlws.SORT(_xlfn.UNIQUE(IF(sortingIMSA!$A$3:$A$25=H4,sortingIMSA!$D$3:$D$25,""))))</f>
        <v>Corvette Racing</v>
      </c>
      <c r="J4" t="str" cm="1">
        <f t="array" ref="J4">_xlfn.TEXTJOIN(", ",TRUE,_xlfn._xlws.SORT(_xlfn.UNIQUE(IF(sortingWEC!$A$3:$A$60=H4,sortingWEC!$D$3:$D$60,""))))</f>
        <v/>
      </c>
      <c r="K4" t="str" cm="1">
        <f t="array" ref="K4">_xlfn.TEXTJOIN(", ",TRUE,_xlfn._xlws.SORT(_xlfn.UNIQUE(IF(sortingELMS!$A$3:$A$300=H4,sortingELMS!$D$3:$D$300,""))))</f>
        <v/>
      </c>
      <c r="L4" t="str" cm="1">
        <f t="array" ref="L4">_xlfn.TEXTJOIN(", ",TRUE,_xlfn._xlws.SORT(_xlfn.UNIQUE(IF(LMGTELLMRResults!$E$2:$E$331=H4,LMGTELLMRResults!$F$2:$F$331,""))))</f>
        <v/>
      </c>
      <c r="N4">
        <v>1</v>
      </c>
    </row>
    <row r="5" spans="1:14" x14ac:dyDescent="0.25">
      <c r="A5">
        <v>65</v>
      </c>
      <c r="B5">
        <v>0</v>
      </c>
      <c r="C5" t="s">
        <v>236</v>
      </c>
      <c r="G5">
        <v>1</v>
      </c>
      <c r="H5">
        <v>16</v>
      </c>
      <c r="I5" t="str" cm="1">
        <f t="array" ref="I5">_xlfn.TEXTJOIN(", ",TRUE,_xlfn._xlws.SORT(_xlfn.UNIQUE(IF(sortingIMSA!$A$3:$A$25=H5,sortingIMSA!$D$3:$D$25,""))))</f>
        <v/>
      </c>
      <c r="J5" t="str" cm="1">
        <f t="array" ref="J5">_xlfn.TEXTJOIN(", ",TRUE,_xlfn._xlws.SORT(_xlfn.UNIQUE(IF(sortingWEC!$A$3:$A$60=H5,sortingWEC!$D$3:$D$60,""))))</f>
        <v/>
      </c>
      <c r="K5" t="str" cm="1">
        <f t="array" ref="K5">_xlfn.TEXTJOIN(", ",TRUE,_xlfn._xlws.SORT(_xlfn.UNIQUE(IF(sortingELMS!$A$3:$A$300=H5,sortingELMS!$D$3:$D$300,""))))</f>
        <v>Proton Competition</v>
      </c>
      <c r="L5" t="str" cm="1">
        <f t="array" ref="L5">_xlfn.TEXTJOIN(", ",TRUE,_xlfn._xlws.SORT(_xlfn.UNIQUE(IF(LMGTELLMRResults!$E$2:$E$331=H5,LMGTELLMRResults!$F$2:$F$331,""))))</f>
        <v>Proton Competition</v>
      </c>
      <c r="N5">
        <v>2</v>
      </c>
    </row>
    <row r="6" spans="1:14" x14ac:dyDescent="0.25">
      <c r="A6" t="s">
        <v>249</v>
      </c>
      <c r="B6">
        <v>2</v>
      </c>
      <c r="C6" t="s">
        <v>240</v>
      </c>
      <c r="G6" t="str">
        <v/>
      </c>
      <c r="H6">
        <v>17</v>
      </c>
      <c r="I6" t="str" cm="1">
        <f t="array" ref="I6">_xlfn.TEXTJOIN(", ",TRUE,_xlfn._xlws.SORT(_xlfn.UNIQUE(IF(sortingIMSA!$A$3:$A$25=H6,sortingIMSA!$D$3:$D$25,""))))</f>
        <v>Team Falken Tire</v>
      </c>
      <c r="J6" t="str" cm="1">
        <f t="array" ref="J6">_xlfn.TEXTJOIN(", ",TRUE,_xlfn._xlws.SORT(_xlfn.UNIQUE(IF(sortingWEC!$A$3:$A$60=H6,sortingWEC!$D$3:$D$60,""))))</f>
        <v/>
      </c>
      <c r="K6" t="str" cm="1">
        <f t="array" ref="K6">_xlfn.TEXTJOIN(", ",TRUE,_xlfn._xlws.SORT(_xlfn.UNIQUE(IF(sortingELMS!$A$3:$A$300=H6,sortingELMS!$D$3:$D$300,""))))</f>
        <v/>
      </c>
      <c r="L6" t="str" cm="1">
        <f t="array" ref="L6">_xlfn.TEXTJOIN(", ",TRUE,_xlfn._xlws.SORT(_xlfn.UNIQUE(IF(LMGTELLMRResults!$E$2:$E$331=H6,LMGTELLMRResults!$F$2:$F$331,""))))</f>
        <v/>
      </c>
      <c r="N6">
        <v>1</v>
      </c>
    </row>
    <row r="7" spans="1:14" x14ac:dyDescent="0.25">
      <c r="A7">
        <v>68</v>
      </c>
      <c r="B7">
        <v>0</v>
      </c>
      <c r="C7" t="s">
        <v>242</v>
      </c>
      <c r="G7" t="str">
        <v/>
      </c>
      <c r="H7">
        <v>18</v>
      </c>
      <c r="I7" t="str" cm="1">
        <f t="array" ref="I7">_xlfn.TEXTJOIN(", ",TRUE,_xlfn._xlws.SORT(_xlfn.UNIQUE(IF(sortingIMSA!$A$3:$A$25=H7,sortingIMSA!$D$3:$D$25,""))))</f>
        <v/>
      </c>
      <c r="J7" t="str" cm="1">
        <f t="array" ref="J7">_xlfn.TEXTJOIN(", ",TRUE,_xlfn._xlws.SORT(_xlfn.UNIQUE(IF(sortingWEC!$A$3:$A$60=H7,sortingWEC!$D$3:$D$60,""))))</f>
        <v/>
      </c>
      <c r="K7" t="str" cm="1">
        <f t="array" ref="K7">_xlfn.TEXTJOIN(", ",TRUE,_xlfn._xlws.SORT(_xlfn.UNIQUE(IF(sortingELMS!$A$3:$A$300=H7,sortingELMS!$D$3:$D$300,""))))</f>
        <v>Absolute Racing</v>
      </c>
      <c r="L7" t="str" cm="1">
        <f t="array" ref="L7">_xlfn.TEXTJOIN(", ",TRUE,_xlfn._xlws.SORT(_xlfn.UNIQUE(IF(LMGTELLMRResults!$E$2:$E$331=H7,LMGTELLMRResults!$F$2:$F$331,""))))</f>
        <v>Absolute Racing</v>
      </c>
      <c r="N7">
        <v>2</v>
      </c>
    </row>
    <row r="8" spans="1:14" x14ac:dyDescent="0.25">
      <c r="A8">
        <v>69</v>
      </c>
      <c r="B8">
        <v>0</v>
      </c>
      <c r="C8" t="s">
        <v>242</v>
      </c>
      <c r="G8">
        <v>1</v>
      </c>
      <c r="H8">
        <v>21</v>
      </c>
      <c r="I8" t="str" cm="1">
        <f t="array" ref="I8">_xlfn.TEXTJOIN(", ",TRUE,_xlfn._xlws.SORT(_xlfn.UNIQUE(IF(sortingIMSA!$A$3:$A$25=H8,sortingIMSA!$D$3:$D$25,""))))</f>
        <v/>
      </c>
      <c r="J8" t="str" cm="1">
        <f t="array" ref="J8">_xlfn.TEXTJOIN(", ",TRUE,_xlfn._xlws.SORT(_xlfn.UNIQUE(IF(sortingWEC!$A$3:$A$60=H8,sortingWEC!$D$3:$D$60,""))))</f>
        <v>AF Corse</v>
      </c>
      <c r="K8" t="str" cm="1">
        <f t="array" ref="K8">_xlfn.TEXTJOIN(", ",TRUE,_xlfn._xlws.SORT(_xlfn.UNIQUE(IF(sortingELMS!$A$3:$A$300=H8,sortingELMS!$D$3:$D$300,""))))</f>
        <v/>
      </c>
      <c r="L8" t="str" cm="1">
        <f t="array" ref="L8">_xlfn.TEXTJOIN(", ",TRUE,_xlfn._xlws.SORT(_xlfn.UNIQUE(IF(LMGTELLMRResults!$E$2:$E$331=H8,LMGTELLMRResults!$F$2:$F$331,""))))</f>
        <v>AF Corse</v>
      </c>
      <c r="N8">
        <v>2</v>
      </c>
    </row>
    <row r="9" spans="1:14" x14ac:dyDescent="0.25">
      <c r="A9" t="s">
        <v>250</v>
      </c>
      <c r="B9">
        <v>4</v>
      </c>
      <c r="C9" t="s">
        <v>240</v>
      </c>
      <c r="G9">
        <v>1</v>
      </c>
      <c r="H9">
        <v>24</v>
      </c>
      <c r="I9" t="str" cm="1">
        <f t="array" ref="I9">_xlfn.TEXTJOIN(", ",TRUE,_xlfn._xlws.SORT(_xlfn.UNIQUE(IF(sortingIMSA!$A$3:$A$25=H9,sortingIMSA!$D$3:$D$25,""))))</f>
        <v>BMW Team RLL</v>
      </c>
      <c r="J9" t="str" cm="1">
        <f t="array" ref="J9">_xlfn.TEXTJOIN(", ",TRUE,_xlfn._xlws.SORT(_xlfn.UNIQUE(IF(sortingWEC!$A$3:$A$60=H9,sortingWEC!$D$3:$D$60,""))))</f>
        <v/>
      </c>
      <c r="K9" t="str" cm="1">
        <f t="array" ref="K9">_xlfn.TEXTJOIN(", ",TRUE,_xlfn._xlws.SORT(_xlfn.UNIQUE(IF(sortingELMS!$A$3:$A$300=H9,sortingELMS!$D$3:$D$300,""))))</f>
        <v/>
      </c>
      <c r="L9" t="str" cm="1">
        <f t="array" ref="L9">_xlfn.TEXTJOIN(", ",TRUE,_xlfn._xlws.SORT(_xlfn.UNIQUE(IF(LMGTELLMRResults!$E$2:$E$331=H9,LMGTELLMRResults!$F$2:$F$331,""))))</f>
        <v/>
      </c>
      <c r="N9">
        <v>1</v>
      </c>
    </row>
    <row r="10" spans="1:14" x14ac:dyDescent="0.25">
      <c r="A10">
        <v>73</v>
      </c>
      <c r="B10">
        <v>0</v>
      </c>
      <c r="C10" t="s">
        <v>237</v>
      </c>
      <c r="G10" t="str">
        <v/>
      </c>
      <c r="H10">
        <v>25</v>
      </c>
      <c r="I10" t="str" cm="1">
        <f t="array" ref="I10">_xlfn.TEXTJOIN(", ",TRUE,_xlfn._xlws.SORT(_xlfn.UNIQUE(IF(sortingIMSA!$A$3:$A$25=H10,sortingIMSA!$D$3:$D$25,""))))</f>
        <v>BMW Team RLL</v>
      </c>
      <c r="J10" t="str" cm="1">
        <f t="array" ref="J10">_xlfn.TEXTJOIN(", ",TRUE,_xlfn._xlws.SORT(_xlfn.UNIQUE(IF(sortingWEC!$A$3:$A$60=H10,sortingWEC!$D$3:$D$60,""))))</f>
        <v>ORT by TF</v>
      </c>
      <c r="K10" t="str" cm="1">
        <f t="array" ref="K10">_xlfn.TEXTJOIN(", ",TRUE,_xlfn._xlws.SORT(_xlfn.UNIQUE(IF(sortingELMS!$A$3:$A$300=H10,sortingELMS!$D$3:$D$300,""))))</f>
        <v/>
      </c>
      <c r="L10" t="str" cm="1">
        <f t="array" ref="L10">_xlfn.TEXTJOIN(", ",TRUE,_xlfn._xlws.SORT(_xlfn.UNIQUE(IF(LMGTELLMRResults!$E$2:$E$331=H10,LMGTELLMRResults!$F$2:$F$331,""))))</f>
        <v>TF Sport</v>
      </c>
      <c r="N10">
        <v>3</v>
      </c>
    </row>
    <row r="11" spans="1:14" x14ac:dyDescent="0.25">
      <c r="A11">
        <v>74</v>
      </c>
      <c r="B11">
        <v>0</v>
      </c>
      <c r="C11" t="s">
        <v>238</v>
      </c>
      <c r="G11">
        <v>1</v>
      </c>
      <c r="H11">
        <v>32</v>
      </c>
      <c r="I11" t="str" cm="1">
        <f t="array" ref="I11">_xlfn.TEXTJOIN(", ",TRUE,_xlfn._xlws.SORT(_xlfn.UNIQUE(IF(sortingIMSA!$A$3:$A$25=H11,sortingIMSA!$D$3:$D$25,""))))</f>
        <v/>
      </c>
      <c r="J11" t="str" cm="1">
        <f t="array" ref="J11">_xlfn.TEXTJOIN(", ",TRUE,_xlfn._xlws.SORT(_xlfn.UNIQUE(IF(sortingWEC!$A$3:$A$60=H11,sortingWEC!$D$3:$D$60,""))))</f>
        <v/>
      </c>
      <c r="K11" t="str" cm="1">
        <f t="array" ref="K11">_xlfn.TEXTJOIN(", ",TRUE,_xlfn._xlws.SORT(_xlfn.UNIQUE(IF(sortingELMS!$A$3:$A$300=H11,sortingELMS!$D$3:$D$300,""))))</f>
        <v>Rinaldi Racing</v>
      </c>
      <c r="L11" t="str" cm="1">
        <f t="array" ref="L11">_xlfn.TEXTJOIN(", ",TRUE,_xlfn._xlws.SORT(_xlfn.UNIQUE(IF(LMGTELLMRResults!$E$2:$E$331=H11,LMGTELLMRResults!$F$2:$F$331,""))))</f>
        <v/>
      </c>
      <c r="N11">
        <v>1</v>
      </c>
    </row>
    <row r="12" spans="1:14" x14ac:dyDescent="0.25">
      <c r="A12" t="s">
        <v>251</v>
      </c>
      <c r="B12">
        <v>5</v>
      </c>
      <c r="C12" t="s">
        <v>240</v>
      </c>
      <c r="G12" t="str">
        <v/>
      </c>
      <c r="H12">
        <v>33</v>
      </c>
      <c r="I12" t="str" cm="1">
        <f t="array" ref="I12">_xlfn.TEXTJOIN(", ",TRUE,_xlfn._xlws.SORT(_xlfn.UNIQUE(IF(sortingIMSA!$A$3:$A$25=H12,sortingIMSA!$D$3:$D$25,""))))</f>
        <v/>
      </c>
      <c r="J12" t="str" cm="1">
        <f t="array" ref="J12">_xlfn.TEXTJOIN(", ",TRUE,_xlfn._xlws.SORT(_xlfn.UNIQUE(IF(sortingWEC!$A$3:$A$60=H12,sortingWEC!$D$3:$D$60,""))))</f>
        <v>Corvette Racing, TF Sport</v>
      </c>
      <c r="K12" t="str" cm="1">
        <f t="array" ref="K12">_xlfn.TEXTJOIN(", ",TRUE,_xlfn._xlws.SORT(_xlfn.UNIQUE(IF(sortingELMS!$A$3:$A$300=H12,sortingELMS!$D$3:$D$300,""))))</f>
        <v>Rinaldi Racing</v>
      </c>
      <c r="L12" t="str" cm="1">
        <f t="array" ref="L12">_xlfn.TEXTJOIN(", ",TRUE,_xlfn._xlws.SORT(_xlfn.UNIQUE(IF(LMGTELLMRResults!$E$2:$E$331=H12,LMGTELLMRResults!$F$2:$F$331,""))))</f>
        <v>Corvette Racing, TF Sport</v>
      </c>
      <c r="N12">
        <v>5</v>
      </c>
    </row>
    <row r="13" spans="1:14" x14ac:dyDescent="0.25">
      <c r="A13">
        <v>79</v>
      </c>
      <c r="B13">
        <v>0</v>
      </c>
      <c r="C13" t="s">
        <v>130</v>
      </c>
      <c r="G13">
        <v>1</v>
      </c>
      <c r="H13">
        <v>44</v>
      </c>
      <c r="I13" t="str" cm="1">
        <f t="array" ref="I13">_xlfn.TEXTJOIN(", ",TRUE,_xlfn._xlws.SORT(_xlfn.UNIQUE(IF(sortingIMSA!$A$3:$A$25=H13,sortingIMSA!$D$3:$D$25,""))))</f>
        <v/>
      </c>
      <c r="J13" t="str" cm="1">
        <f t="array" ref="J13">_xlfn.TEXTJOIN(", ",TRUE,_xlfn._xlws.SORT(_xlfn.UNIQUE(IF(sortingWEC!$A$3:$A$60=H13,sortingWEC!$D$3:$D$60,""))))</f>
        <v/>
      </c>
      <c r="K13" t="str" cm="1">
        <f t="array" ref="K13">_xlfn.TEXTJOIN(", ",TRUE,_xlfn._xlws.SORT(_xlfn.UNIQUE(IF(sortingELMS!$A$3:$A$300=H13,sortingELMS!$D$3:$D$300,""))))</f>
        <v>GMB Motorsport</v>
      </c>
      <c r="L13" t="str" cm="1">
        <f t="array" ref="L13">_xlfn.TEXTJOIN(", ",TRUE,_xlfn._xlws.SORT(_xlfn.UNIQUE(IF(LMGTELLMRResults!$E$2:$E$331=H13,LMGTELLMRResults!$F$2:$F$331,""))))</f>
        <v/>
      </c>
      <c r="N13">
        <v>1</v>
      </c>
    </row>
    <row r="14" spans="1:14" x14ac:dyDescent="0.25">
      <c r="A14">
        <v>80</v>
      </c>
      <c r="B14">
        <v>0</v>
      </c>
      <c r="C14" t="s">
        <v>132</v>
      </c>
      <c r="G14">
        <v>1</v>
      </c>
      <c r="H14">
        <v>46</v>
      </c>
      <c r="I14" t="str" cm="1">
        <f t="array" ref="I14">_xlfn.TEXTJOIN(", ",TRUE,_xlfn._xlws.SORT(_xlfn.UNIQUE(IF(sortingIMSA!$A$3:$A$25=H14,sortingIMSA!$D$3:$D$25,""))))</f>
        <v/>
      </c>
      <c r="J14" t="str" cm="1">
        <f t="array" ref="J14">_xlfn.TEXTJOIN(", ",TRUE,_xlfn._xlws.SORT(_xlfn.UNIQUE(IF(sortingWEC!$A$3:$A$60=H14,sortingWEC!$D$3:$D$60,""))))</f>
        <v>Team Project 1</v>
      </c>
      <c r="K14" t="str" cm="1">
        <f t="array" ref="K14">_xlfn.TEXTJOIN(", ",TRUE,_xlfn._xlws.SORT(_xlfn.UNIQUE(IF(sortingELMS!$A$3:$A$300=H14,sortingELMS!$D$3:$D$300,""))))</f>
        <v/>
      </c>
      <c r="L14" t="str" cm="1">
        <f t="array" ref="L14">_xlfn.TEXTJOIN(", ",TRUE,_xlfn._xlws.SORT(_xlfn.UNIQUE(IF(LMGTELLMRResults!$E$2:$E$331=H14,LMGTELLMRResults!$F$2:$F$331,""))))</f>
        <v>Project 1</v>
      </c>
      <c r="N14">
        <v>1</v>
      </c>
    </row>
    <row r="15" spans="1:14" x14ac:dyDescent="0.25">
      <c r="A15" t="s">
        <v>252</v>
      </c>
      <c r="B15">
        <v>5</v>
      </c>
      <c r="C15" t="s">
        <v>240</v>
      </c>
      <c r="G15" t="str">
        <v/>
      </c>
      <c r="H15">
        <v>47</v>
      </c>
      <c r="I15" t="str" cm="1">
        <f t="array" ref="I15">_xlfn.TEXTJOIN(", ",TRUE,_xlfn._xlws.SORT(_xlfn.UNIQUE(IF(sortingIMSA!$A$3:$A$25=H15,sortingIMSA!$D$3:$D$25,""))))</f>
        <v/>
      </c>
      <c r="J15" t="str" cm="1">
        <f t="array" ref="J15">_xlfn.TEXTJOIN(", ",TRUE,_xlfn._xlws.SORT(_xlfn.UNIQUE(IF(sortingWEC!$A$3:$A$60=H15,sortingWEC!$D$3:$D$60,""))))</f>
        <v>Cetilar Racing</v>
      </c>
      <c r="K15" t="str" cm="1">
        <f t="array" ref="K15">_xlfn.TEXTJOIN(", ",TRUE,_xlfn._xlws.SORT(_xlfn.UNIQUE(IF(sortingELMS!$A$3:$A$300=H15,sortingELMS!$D$3:$D$300,""))))</f>
        <v/>
      </c>
      <c r="L15" t="str" cm="1">
        <f t="array" ref="L15">_xlfn.TEXTJOIN(", ",TRUE,_xlfn._xlws.SORT(_xlfn.UNIQUE(IF(LMGTELLMRResults!$E$2:$E$331=H15,LMGTELLMRResults!$F$2:$F$331,""))))</f>
        <v>Cetilar Racing</v>
      </c>
      <c r="N15">
        <v>1</v>
      </c>
    </row>
    <row r="16" spans="1:14" x14ac:dyDescent="0.25">
      <c r="A16">
        <v>84</v>
      </c>
      <c r="B16">
        <v>0</v>
      </c>
      <c r="C16" t="s">
        <v>133</v>
      </c>
      <c r="G16">
        <v>1</v>
      </c>
      <c r="H16">
        <v>50</v>
      </c>
      <c r="I16" t="str" cm="1">
        <f t="array" ref="I16">_xlfn.TEXTJOIN(", ",TRUE,_xlfn._xlws.SORT(_xlfn.UNIQUE(IF(sortingIMSA!$A$3:$A$25=H16,sortingIMSA!$D$3:$D$25,""))))</f>
        <v/>
      </c>
      <c r="J16" t="str" cm="1">
        <f t="array" ref="J16">_xlfn.TEXTJOIN(", ",TRUE,_xlfn._xlws.SORT(_xlfn.UNIQUE(IF(sortingWEC!$A$3:$A$60=H16,sortingWEC!$D$3:$D$60,""))))</f>
        <v>Larbre Compétition</v>
      </c>
      <c r="K16" t="str" cm="1">
        <f t="array" ref="K16">_xlfn.TEXTJOIN(", ",TRUE,_xlfn._xlws.SORT(_xlfn.UNIQUE(IF(sortingELMS!$A$3:$A$300=H16,sortingELMS!$D$3:$D$300,""))))</f>
        <v>Formula Racing, Larbre Compétition</v>
      </c>
      <c r="L16" t="str" cm="1">
        <f t="array" ref="L16">_xlfn.TEXTJOIN(", ",TRUE,_xlfn._xlws.SORT(_xlfn.UNIQUE(IF(LMGTELLMRResults!$E$2:$E$331=H16,LMGTELLMRResults!$F$2:$F$331,""))))</f>
        <v>Larbre Compétition</v>
      </c>
      <c r="N16">
        <v>2</v>
      </c>
    </row>
    <row r="17" spans="1:14" x14ac:dyDescent="0.25">
      <c r="A17" t="s">
        <v>253</v>
      </c>
      <c r="B17">
        <v>3</v>
      </c>
      <c r="C17" t="s">
        <v>240</v>
      </c>
      <c r="G17" t="str">
        <v/>
      </c>
      <c r="H17">
        <v>51</v>
      </c>
      <c r="I17" t="str" cm="1">
        <f t="array" ref="I17">_xlfn.TEXTJOIN(", ",TRUE,_xlfn._xlws.SORT(_xlfn.UNIQUE(IF(sortingIMSA!$A$3:$A$25=H17,sortingIMSA!$D$3:$D$25,""))))</f>
        <v>AF Corse</v>
      </c>
      <c r="J17" t="str" cm="1">
        <f t="array" ref="J17">_xlfn.TEXTJOIN(", ",TRUE,_xlfn._xlws.SORT(_xlfn.UNIQUE(IF(sortingWEC!$A$3:$A$60=H17,sortingWEC!$D$3:$D$60,""))))</f>
        <v>AF Corse</v>
      </c>
      <c r="K17" t="str" cm="1">
        <f t="array" ref="K17">_xlfn.TEXTJOIN(", ",TRUE,_xlfn._xlws.SORT(_xlfn.UNIQUE(IF(sortingELMS!$A$3:$A$300=H17,sortingELMS!$D$3:$D$300,""))))</f>
        <v>AF Corse, Luzich Racing</v>
      </c>
      <c r="L17" t="str" cm="1">
        <f t="array" ref="L17">_xlfn.TEXTJOIN(", ",TRUE,_xlfn._xlws.SORT(_xlfn.UNIQUE(IF(LMGTELLMRResults!$E$2:$E$331=H17,LMGTELLMRResults!$F$2:$F$331,""))))</f>
        <v>AF Corse</v>
      </c>
      <c r="N17">
        <v>4</v>
      </c>
    </row>
    <row r="18" spans="1:14" x14ac:dyDescent="0.25">
      <c r="A18">
        <v>87</v>
      </c>
      <c r="B18">
        <v>0</v>
      </c>
      <c r="G18" t="str">
        <v/>
      </c>
      <c r="H18">
        <v>52</v>
      </c>
      <c r="I18" t="str" cm="1">
        <f t="array" ref="I18">_xlfn.TEXTJOIN(", ",TRUE,_xlfn._xlws.SORT(_xlfn.UNIQUE(IF(sortingIMSA!$A$3:$A$25=H18,sortingIMSA!$D$3:$D$25,""))))</f>
        <v/>
      </c>
      <c r="J18" t="str" cm="1">
        <f t="array" ref="J18">_xlfn.TEXTJOIN(", ",TRUE,_xlfn._xlws.SORT(_xlfn.UNIQUE(IF(sortingWEC!$A$3:$A$60=H18,sortingWEC!$D$3:$D$60,""))))</f>
        <v>AF Corse, Ram Racing</v>
      </c>
      <c r="K18" t="str" cm="1">
        <f t="array" ref="K18">_xlfn.TEXTJOIN(", ",TRUE,_xlfn._xlws.SORT(_xlfn.UNIQUE(IF(sortingELMS!$A$3:$A$300=H18,sortingELMS!$D$3:$D$300,""))))</f>
        <v>BMW Sports Trophy Marc VDS, RAM Racing</v>
      </c>
      <c r="L18" t="str" cm="1">
        <f t="array" ref="L18">_xlfn.TEXTJOIN(", ",TRUE,_xlfn._xlws.SORT(_xlfn.UNIQUE(IF(LMGTELLMRResults!$E$2:$E$331=H18,LMGTELLMRResults!$F$2:$F$331,""))))</f>
        <v>AF Corse, Ram Racing</v>
      </c>
      <c r="N18">
        <v>4</v>
      </c>
    </row>
    <row r="19" spans="1:14" x14ac:dyDescent="0.25">
      <c r="A19">
        <v>88</v>
      </c>
      <c r="B19">
        <v>1</v>
      </c>
      <c r="C19" t="s">
        <v>240</v>
      </c>
      <c r="G19" t="str">
        <v/>
      </c>
      <c r="H19">
        <v>53</v>
      </c>
      <c r="I19" t="str" cm="1">
        <f t="array" ref="I19">_xlfn.TEXTJOIN(", ",TRUE,_xlfn._xlws.SORT(_xlfn.UNIQUE(IF(sortingIMSA!$A$3:$A$25=H19,sortingIMSA!$D$3:$D$25,""))))</f>
        <v/>
      </c>
      <c r="J19" t="str" cm="1">
        <f t="array" ref="J19">_xlfn.TEXTJOIN(", ",TRUE,_xlfn._xlws.SORT(_xlfn.UNIQUE(IF(sortingWEC!$A$3:$A$60=H19,sortingWEC!$D$3:$D$60,""))))</f>
        <v>Ram Racing</v>
      </c>
      <c r="K19" t="str" cm="1">
        <f t="array" ref="K19">_xlfn.TEXTJOIN(", ",TRUE,_xlfn._xlws.SORT(_xlfn.UNIQUE(IF(sortingELMS!$A$3:$A$300=H19,sortingELMS!$D$3:$D$300,""))))</f>
        <v>RAM Racing</v>
      </c>
      <c r="L19" t="str" cm="1">
        <f t="array" ref="L19">_xlfn.TEXTJOIN(", ",TRUE,_xlfn._xlws.SORT(_xlfn.UNIQUE(IF(LMGTELLMRResults!$E$2:$E$331=H19,LMGTELLMRResults!$F$2:$F$331,""))))</f>
        <v>Ram Racing, Riley Motorsports-TI Auto, SRT Motorsports</v>
      </c>
      <c r="N19">
        <v>4</v>
      </c>
    </row>
    <row r="20" spans="1:14" x14ac:dyDescent="0.25">
      <c r="A20">
        <v>89</v>
      </c>
      <c r="B20">
        <v>0</v>
      </c>
      <c r="C20" t="s">
        <v>131</v>
      </c>
      <c r="G20" t="str">
        <v/>
      </c>
      <c r="H20">
        <v>54</v>
      </c>
      <c r="I20" t="str" cm="1">
        <f t="array" ref="I20">_xlfn.TEXTJOIN(", ",TRUE,_xlfn._xlws.SORT(_xlfn.UNIQUE(IF(sortingIMSA!$A$3:$A$25=H20,sortingIMSA!$D$3:$D$25,""))))</f>
        <v/>
      </c>
      <c r="J20" t="str" cm="1">
        <f t="array" ref="J20">_xlfn.TEXTJOIN(", ",TRUE,_xlfn._xlws.SORT(_xlfn.UNIQUE(IF(sortingWEC!$A$3:$A$60=H20,sortingWEC!$D$3:$D$60,""))))</f>
        <v>AF Corse, Spirit of Race</v>
      </c>
      <c r="K20" t="str" cm="1">
        <f t="array" ref="K20">_xlfn.TEXTJOIN(", ",TRUE,_xlfn._xlws.SORT(_xlfn.UNIQUE(IF(sortingELMS!$A$3:$A$300=H20,sortingELMS!$D$3:$D$300,""))))</f>
        <v>AF Corse, Spirit of Race</v>
      </c>
      <c r="L20" t="str" cm="1">
        <f t="array" ref="L20">_xlfn.TEXTJOIN(", ",TRUE,_xlfn._xlws.SORT(_xlfn.UNIQUE(IF(LMGTELLMRResults!$E$2:$E$331=H20,LMGTELLMRResults!$F$2:$F$331,""))))</f>
        <v>AF Corse, Spirit of Race</v>
      </c>
      <c r="N20">
        <v>4</v>
      </c>
    </row>
    <row r="21" spans="1:14" x14ac:dyDescent="0.25">
      <c r="A21" t="s">
        <v>254</v>
      </c>
      <c r="B21">
        <v>4</v>
      </c>
      <c r="C21" t="s">
        <v>240</v>
      </c>
      <c r="G21" t="str">
        <v/>
      </c>
      <c r="H21">
        <v>55</v>
      </c>
      <c r="I21" t="str" cm="1">
        <f t="array" ref="I21">_xlfn.TEXTJOIN(", ",TRUE,_xlfn._xlws.SORT(_xlfn.UNIQUE(IF(sortingIMSA!$A$3:$A$25=H21,sortingIMSA!$D$3:$D$25,""))))</f>
        <v>BMW Team RLL</v>
      </c>
      <c r="J21" t="str" cm="1">
        <f t="array" ref="J21">_xlfn.TEXTJOIN(", ",TRUE,_xlfn._xlws.SORT(_xlfn.UNIQUE(IF(sortingWEC!$A$3:$A$60=H21,sortingWEC!$D$3:$D$60,""))))</f>
        <v>JWA-Avila</v>
      </c>
      <c r="K21" t="str" cm="1">
        <f t="array" ref="K21">_xlfn.TEXTJOIN(", ",TRUE,_xlfn._xlws.SORT(_xlfn.UNIQUE(IF(sortingELMS!$A$3:$A$300=H21,sortingELMS!$D$3:$D$300,""))))</f>
        <v>AF Corse, Spirit Of Race</v>
      </c>
      <c r="L21" t="str" cm="1">
        <f t="array" ref="L21">_xlfn.TEXTJOIN(", ",TRUE,_xlfn._xlws.SORT(_xlfn.UNIQUE(IF(LMGTELLMRResults!$E$2:$E$331=H21,LMGTELLMRResults!$F$2:$F$331,""))))</f>
        <v>AF Corse, GMB Motorsport, JWA-Avila, Spirit of Race</v>
      </c>
      <c r="N21">
        <v>7</v>
      </c>
    </row>
    <row r="22" spans="1:14" x14ac:dyDescent="0.25">
      <c r="A22">
        <v>93</v>
      </c>
      <c r="B22">
        <v>0</v>
      </c>
      <c r="C22" t="s">
        <v>244</v>
      </c>
      <c r="G22" t="str">
        <v/>
      </c>
      <c r="H22">
        <v>56</v>
      </c>
      <c r="I22" t="str" cm="1">
        <f t="array" ref="I22">_xlfn.TEXTJOIN(", ",TRUE,_xlfn._xlws.SORT(_xlfn.UNIQUE(IF(sortingIMSA!$A$3:$A$25=H22,sortingIMSA!$D$3:$D$25,""))))</f>
        <v>BMW Team RLL</v>
      </c>
      <c r="J22" t="str" cm="1">
        <f t="array" ref="J22">_xlfn.TEXTJOIN(", ",TRUE,_xlfn._xlws.SORT(_xlfn.UNIQUE(IF(sortingWEC!$A$3:$A$60=H22,sortingWEC!$D$3:$D$60,""))))</f>
        <v>Team Project 1</v>
      </c>
      <c r="K22" t="str" cm="1">
        <f t="array" ref="K22">_xlfn.TEXTJOIN(", ",TRUE,_xlfn._xlws.SORT(_xlfn.UNIQUE(IF(sortingELMS!$A$3:$A$300=H22,sortingELMS!$D$3:$D$300,""))))</f>
        <v>AT Racing, Team Project 1</v>
      </c>
      <c r="L22" t="str" cm="1">
        <f t="array" ref="L22">_xlfn.TEXTJOIN(", ",TRUE,_xlfn._xlws.SORT(_xlfn.UNIQUE(IF(LMGTELLMRResults!$E$2:$E$331=H22,LMGTELLMRResults!$F$2:$F$331,""))))</f>
        <v>Project 1</v>
      </c>
      <c r="N22">
        <v>4</v>
      </c>
    </row>
    <row r="23" spans="1:14" x14ac:dyDescent="0.25">
      <c r="A23">
        <v>94</v>
      </c>
      <c r="B23">
        <v>0</v>
      </c>
      <c r="C23" t="s">
        <v>243</v>
      </c>
      <c r="G23" t="str">
        <v/>
      </c>
      <c r="H23">
        <v>57</v>
      </c>
      <c r="I23" t="str" cm="1">
        <f t="array" ref="I23">_xlfn.TEXTJOIN(", ",TRUE,_xlfn._xlws.SORT(_xlfn.UNIQUE(IF(sortingIMSA!$A$3:$A$25=H23,sortingIMSA!$D$3:$D$25,""))))</f>
        <v/>
      </c>
      <c r="J23" t="str" cm="1">
        <f t="array" ref="J23">_xlfn.TEXTJOIN(", ",TRUE,_xlfn._xlws.SORT(_xlfn.UNIQUE(IF(sortingWEC!$A$3:$A$60=H23,sortingWEC!$D$3:$D$60,""))))</f>
        <v>Kessel Racing, Krohn Racing, Team Project 1</v>
      </c>
      <c r="K23" t="str" cm="1">
        <f t="array" ref="K23">_xlfn.TEXTJOIN(", ",TRUE,_xlfn._xlws.SORT(_xlfn.UNIQUE(IF(sortingELMS!$A$3:$A$300=H23,sortingELMS!$D$3:$D$300,""))))</f>
        <v>Kessel Racing</v>
      </c>
      <c r="L23" t="str" cm="1">
        <f t="array" ref="L23">_xlfn.TEXTJOIN(", ",TRUE,_xlfn._xlws.SORT(_xlfn.UNIQUE(IF(LMGTELLMRResults!$E$2:$E$331=H23,LMGTELLMRResults!$F$2:$F$331,""))))</f>
        <v>Car Guy Racing, Kessel Racing, Krohn Racing, Project 1, Team AAI</v>
      </c>
      <c r="N23">
        <v>6</v>
      </c>
    </row>
    <row r="24" spans="1:14" x14ac:dyDescent="0.25">
      <c r="A24" t="s">
        <v>255</v>
      </c>
      <c r="B24">
        <v>6</v>
      </c>
      <c r="C24" t="s">
        <v>240</v>
      </c>
      <c r="G24" t="str">
        <v/>
      </c>
      <c r="H24">
        <v>58</v>
      </c>
      <c r="I24" t="str" cm="1">
        <f t="array" ref="I24">_xlfn.TEXTJOIN(", ",TRUE,_xlfn._xlws.SORT(_xlfn.UNIQUE(IF(sortingIMSA!$A$3:$A$25=H24,sortingIMSA!$D$3:$D$25,""))))</f>
        <v/>
      </c>
      <c r="J24" t="str" cm="1">
        <f t="array" ref="J24">_xlfn.TEXTJOIN(", ",TRUE,_xlfn._xlws.SORT(_xlfn.UNIQUE(IF(sortingWEC!$A$3:$A$60=H24,sortingWEC!$D$3:$D$60,""))))</f>
        <v>Luxury Racing</v>
      </c>
      <c r="K24" t="str" cm="1">
        <f t="array" ref="K24">_xlfn.TEXTJOIN(", ",TRUE,_xlfn._xlws.SORT(_xlfn.UNIQUE(IF(sortingELMS!$A$3:$A$300=H24,sortingELMS!$D$3:$D$300,""))))</f>
        <v>Team Sofrev-ASP</v>
      </c>
      <c r="L24" t="str" cm="1">
        <f t="array" ref="L24">_xlfn.TEXTJOIN(", ",TRUE,_xlfn._xlws.SORT(_xlfn.UNIQUE(IF(LMGTELLMRResults!$E$2:$E$331=H24,LMGTELLMRResults!$F$2:$F$331,""))))</f>
        <v>Luxury Racing, Team Sofrev ASP</v>
      </c>
      <c r="N24">
        <v>3</v>
      </c>
    </row>
    <row r="25" spans="1:14" x14ac:dyDescent="0.25">
      <c r="G25" t="str">
        <v/>
      </c>
      <c r="H25">
        <v>59</v>
      </c>
      <c r="I25" t="str" cm="1">
        <f t="array" ref="I25">_xlfn.TEXTJOIN(", ",TRUE,_xlfn._xlws.SORT(_xlfn.UNIQUE(IF(sortingIMSA!$A$3:$A$25=H25,sortingIMSA!$D$3:$D$25,""))))</f>
        <v/>
      </c>
      <c r="J25" t="str" cm="1">
        <f t="array" ref="J25">_xlfn.TEXTJOIN(", ",TRUE,_xlfn._xlws.SORT(_xlfn.UNIQUE(IF(sortingWEC!$A$3:$A$60=H25,sortingWEC!$D$3:$D$60,""))))</f>
        <v>Luxury Racing</v>
      </c>
      <c r="K25" t="str" cm="1">
        <f t="array" ref="K25">_xlfn.TEXTJOIN(", ",TRUE,_xlfn._xlws.SORT(_xlfn.UNIQUE(IF(sortingELMS!$A$3:$A$300=H25,sortingELMS!$D$3:$D$300,""))))</f>
        <v/>
      </c>
      <c r="L25" t="str" cm="1">
        <f t="array" ref="L25">_xlfn.TEXTJOIN(", ",TRUE,_xlfn._xlws.SORT(_xlfn.UNIQUE(IF(LMGTELLMRResults!$E$2:$E$331=H25,LMGTELLMRResults!$F$2:$F$331,""))))</f>
        <v>Inception Racing, Luxury Racing</v>
      </c>
      <c r="N25">
        <v>2</v>
      </c>
    </row>
    <row r="26" spans="1:14" x14ac:dyDescent="0.25">
      <c r="G26" t="str">
        <v/>
      </c>
      <c r="H26">
        <v>60</v>
      </c>
      <c r="I26" t="str" cm="1">
        <f t="array" ref="I26">_xlfn.TEXTJOIN(", ",TRUE,_xlfn._xlws.SORT(_xlfn.UNIQUE(IF(sortingIMSA!$A$3:$A$25=H26,sortingIMSA!$D$3:$D$25,""))))</f>
        <v/>
      </c>
      <c r="J26" t="str" cm="1">
        <f t="array" ref="J26">_xlfn.TEXTJOIN(", ",TRUE,_xlfn._xlws.SORT(_xlfn.UNIQUE(IF(sortingWEC!$A$3:$A$60=H26,sortingWEC!$D$3:$D$60,""))))</f>
        <v>Iron Lynx</v>
      </c>
      <c r="K26" t="str" cm="1">
        <f t="array" ref="K26">_xlfn.TEXTJOIN(", ",TRUE,_xlfn._xlws.SORT(_xlfn.UNIQUE(IF(sortingELMS!$A$3:$A$300=H26,sortingELMS!$D$3:$D$300,""))))</f>
        <v>AF Corse, Formula Racing, Iron Lynx</v>
      </c>
      <c r="L26" t="str" cm="1">
        <f t="array" ref="L26">_xlfn.TEXTJOIN(", ",TRUE,_xlfn._xlws.SORT(_xlfn.UNIQUE(IF(LMGTELLMRResults!$E$2:$E$331=H26,LMGTELLMRResults!$F$2:$F$331,""))))</f>
        <v>AF Corse, Clearwater Racing, Formula Racing, Iron Lynx, Kessel Racing</v>
      </c>
      <c r="N26">
        <v>8</v>
      </c>
    </row>
    <row r="27" spans="1:14" x14ac:dyDescent="0.25">
      <c r="G27" t="str">
        <v/>
      </c>
      <c r="H27">
        <v>61</v>
      </c>
      <c r="I27" t="str" cm="1">
        <f t="array" ref="I27">_xlfn.TEXTJOIN(", ",TRUE,_xlfn._xlws.SORT(_xlfn.UNIQUE(IF(sortingIMSA!$A$3:$A$25=H27,sortingIMSA!$D$3:$D$25,""))))</f>
        <v/>
      </c>
      <c r="J27" t="str" cm="1">
        <f t="array" ref="J27">_xlfn.TEXTJOIN(", ",TRUE,_xlfn._xlws.SORT(_xlfn.UNIQUE(IF(sortingWEC!$A$3:$A$60=H27,sortingWEC!$D$3:$D$60,""))))</f>
        <v>AF Corse, Clearwater Racing</v>
      </c>
      <c r="K27" t="str" cm="1">
        <f t="array" ref="K27">_xlfn.TEXTJOIN(", ",TRUE,_xlfn._xlws.SORT(_xlfn.UNIQUE(IF(sortingELMS!$A$3:$A$300=H27,sortingELMS!$D$3:$D$300,""))))</f>
        <v>AF Corse, Kessel Racing</v>
      </c>
      <c r="L27" t="str" cm="1">
        <f t="array" ref="L27">_xlfn.TEXTJOIN(", ",TRUE,_xlfn._xlws.SORT(_xlfn.UNIQUE(IF(LMGTELLMRResults!$E$2:$E$331=H27,LMGTELLMRResults!$F$2:$F$331,""))))</f>
        <v>AF Corse, Clearwater Racing, Luzich Racing</v>
      </c>
      <c r="N27">
        <v>5</v>
      </c>
    </row>
    <row r="28" spans="1:14" x14ac:dyDescent="0.25">
      <c r="G28" t="str">
        <v/>
      </c>
      <c r="H28">
        <v>62</v>
      </c>
      <c r="I28" t="str" cm="1">
        <f t="array" ref="I28">_xlfn.TEXTJOIN(", ",TRUE,_xlfn._xlws.SORT(_xlfn.UNIQUE(IF(sortingIMSA!$A$3:$A$25=H28,sortingIMSA!$D$3:$D$25,""))))</f>
        <v>Risi Competizione</v>
      </c>
      <c r="J28" t="str" cm="1">
        <f t="array" ref="J28">_xlfn.TEXTJOIN(", ",TRUE,_xlfn._xlws.SORT(_xlfn.UNIQUE(IF(sortingWEC!$A$3:$A$60=H28,sortingWEC!$D$3:$D$60,""))))</f>
        <v>Red River Sport</v>
      </c>
      <c r="K28" t="str" cm="1">
        <f t="array" ref="K28">_xlfn.TEXTJOIN(", ",TRUE,_xlfn._xlws.SORT(_xlfn.UNIQUE(IF(sortingELMS!$A$3:$A$300=H28,sortingELMS!$D$3:$D$300,""))))</f>
        <v>Red River Sport</v>
      </c>
      <c r="L28" t="str" cm="1">
        <f t="array" ref="L28">_xlfn.TEXTJOIN(", ",TRUE,_xlfn._xlws.SORT(_xlfn.UNIQUE(IF(LMGTELLMRResults!$E$2:$E$331=H28,LMGTELLMRResults!$F$2:$F$331,""))))</f>
        <v>AF Corse, Red River Racing, Scuderia Corsa, WeatherTech Racing</v>
      </c>
      <c r="N28">
        <v>6</v>
      </c>
    </row>
    <row r="29" spans="1:14" x14ac:dyDescent="0.25">
      <c r="G29" t="str">
        <v/>
      </c>
      <c r="H29">
        <v>63</v>
      </c>
      <c r="I29" t="str" cm="1">
        <f t="array" ref="I29">_xlfn.TEXTJOIN(", ",TRUE,_xlfn._xlws.SORT(_xlfn.UNIQUE(IF(sortingIMSA!$A$3:$A$25=H29,sortingIMSA!$D$3:$D$25,""))))</f>
        <v/>
      </c>
      <c r="J29" t="str" cm="1">
        <f t="array" ref="J29">_xlfn.TEXTJOIN(", ",TRUE,_xlfn._xlws.SORT(_xlfn.UNIQUE(IF(sortingWEC!$A$3:$A$60=H29,sortingWEC!$D$3:$D$60,""))))</f>
        <v/>
      </c>
      <c r="K29" t="str" cm="1">
        <f t="array" ref="K29">_xlfn.TEXTJOIN(", ",TRUE,_xlfn._xlws.SORT(_xlfn.UNIQUE(IF(sortingELMS!$A$3:$A$300=H29,sortingELMS!$D$3:$D$300,""))))</f>
        <v/>
      </c>
      <c r="L29" t="str" cm="1">
        <f t="array" ref="L29">_xlfn.TEXTJOIN(", ",TRUE,_xlfn._xlws.SORT(_xlfn.UNIQUE(IF(LMGTELLMRResults!$E$2:$E$331=H29,LMGTELLMRResults!$F$2:$F$331,""))))</f>
        <v>Corvette Racing</v>
      </c>
      <c r="N29">
        <v>1</v>
      </c>
    </row>
    <row r="30" spans="1:14" x14ac:dyDescent="0.25">
      <c r="G30" t="str">
        <v/>
      </c>
      <c r="H30">
        <v>64</v>
      </c>
      <c r="I30" t="str" cm="1">
        <f t="array" ref="I30">_xlfn.TEXTJOIN(", ",TRUE,_xlfn._xlws.SORT(_xlfn.UNIQUE(IF(sortingIMSA!$A$3:$A$25=H30,sortingIMSA!$D$3:$D$25,""))))</f>
        <v/>
      </c>
      <c r="J30" t="str" cm="1">
        <f t="array" ref="J30">_xlfn.TEXTJOIN(", ",TRUE,_xlfn._xlws.SORT(_xlfn.UNIQUE(IF(sortingWEC!$A$3:$A$60=H30,sortingWEC!$D$3:$D$60,""))))</f>
        <v>Corvette Racing</v>
      </c>
      <c r="K30" t="str" cm="1">
        <f t="array" ref="K30">_xlfn.TEXTJOIN(", ",TRUE,_xlfn._xlws.SORT(_xlfn.UNIQUE(IF(sortingELMS!$A$3:$A$300=H30,sortingELMS!$D$3:$D$300,""))))</f>
        <v/>
      </c>
      <c r="L30" t="str" cm="1">
        <f t="array" ref="L30">_xlfn.TEXTJOIN(", ",TRUE,_xlfn._xlws.SORT(_xlfn.UNIQUE(IF(LMGTELLMRResults!$E$2:$E$331=H30,LMGTELLMRResults!$F$2:$F$331,""))))</f>
        <v>Corvette Racing</v>
      </c>
      <c r="N30">
        <v>1</v>
      </c>
    </row>
    <row r="31" spans="1:14" x14ac:dyDescent="0.25">
      <c r="G31" t="str">
        <v/>
      </c>
      <c r="H31">
        <v>65</v>
      </c>
      <c r="I31" t="str" cm="1">
        <f t="array" ref="I31">_xlfn.TEXTJOIN(", ",TRUE,_xlfn._xlws.SORT(_xlfn.UNIQUE(IF(sortingIMSA!$A$3:$A$25=H31,sortingIMSA!$D$3:$D$25,""))))</f>
        <v/>
      </c>
      <c r="J31" t="str" cm="1">
        <f t="array" ref="J31">_xlfn.TEXTJOIN(", ",TRUE,_xlfn._xlws.SORT(_xlfn.UNIQUE(IF(sortingWEC!$A$3:$A$60=H31,sortingWEC!$D$3:$D$60,""))))</f>
        <v/>
      </c>
      <c r="K31" t="str" cm="1">
        <f t="array" ref="K31">_xlfn.TEXTJOIN(", ",TRUE,_xlfn._xlws.SORT(_xlfn.UNIQUE(IF(sortingELMS!$A$3:$A$300=H31,sortingELMS!$D$3:$D$300,""))))</f>
        <v>AF Corse</v>
      </c>
      <c r="L31" t="str" cm="1">
        <f t="array" ref="L31">_xlfn.TEXTJOIN(", ",TRUE,_xlfn._xlws.SORT(_xlfn.UNIQUE(IF(LMGTELLMRResults!$E$2:$E$331=H31,LMGTELLMRResults!$F$2:$F$331,""))))</f>
        <v>Scuderia Corsa</v>
      </c>
      <c r="N31">
        <v>2</v>
      </c>
    </row>
    <row r="32" spans="1:14" x14ac:dyDescent="0.25">
      <c r="G32" t="str">
        <v/>
      </c>
      <c r="H32">
        <v>66</v>
      </c>
      <c r="I32" t="str" cm="1">
        <f t="array" ref="I32">_xlfn.TEXTJOIN(", ",TRUE,_xlfn._xlws.SORT(_xlfn.UNIQUE(IF(sortingIMSA!$A$3:$A$25=H32,sortingIMSA!$D$3:$D$25,""))))</f>
        <v>Ford Chip Ganassi Racing</v>
      </c>
      <c r="J32" t="str" cm="1">
        <f t="array" ref="J32">_xlfn.TEXTJOIN(", ",TRUE,_xlfn._xlws.SORT(_xlfn.UNIQUE(IF(sortingWEC!$A$3:$A$60=H32,sortingWEC!$D$3:$D$60,""))))</f>
        <v>Ford Chip Ganassi Racing</v>
      </c>
      <c r="K32" t="str" cm="1">
        <f t="array" ref="K32">_xlfn.TEXTJOIN(", ",TRUE,_xlfn._xlws.SORT(_xlfn.UNIQUE(IF(sortingELMS!$A$3:$A$300=H32,sortingELMS!$D$3:$D$300,""))))</f>
        <v>JMW Motorsport</v>
      </c>
      <c r="L32" t="str" cm="1">
        <f t="array" ref="L32">_xlfn.TEXTJOIN(", ",TRUE,_xlfn._xlws.SORT(_xlfn.UNIQUE(IF(LMGTELLMRResults!$E$2:$E$331=H32,LMGTELLMRResults!$F$2:$F$331,""))))</f>
        <v>Ford Chip Ganassi Team, JMW Motorsport</v>
      </c>
      <c r="N32">
        <v>4</v>
      </c>
    </row>
    <row r="33" spans="7:14" x14ac:dyDescent="0.25">
      <c r="G33" t="str">
        <v/>
      </c>
      <c r="H33">
        <v>67</v>
      </c>
      <c r="I33" t="str" cm="1">
        <f t="array" ref="I33">_xlfn.TEXTJOIN(", ",TRUE,_xlfn._xlws.SORT(_xlfn.UNIQUE(IF(sortingIMSA!$A$3:$A$25=H33,sortingIMSA!$D$3:$D$25,""))))</f>
        <v>Ford Chip Ganassi Racing</v>
      </c>
      <c r="J33" t="str" cm="1">
        <f t="array" ref="J33">_xlfn.TEXTJOIN(", ",TRUE,_xlfn._xlws.SORT(_xlfn.UNIQUE(IF(sortingWEC!$A$3:$A$60=H33,sortingWEC!$D$3:$D$60,""))))</f>
        <v>Ford Chip Ganassi Racing</v>
      </c>
      <c r="K33" t="str" cm="1">
        <f t="array" ref="K33">_xlfn.TEXTJOIN(", ",TRUE,_xlfn._xlws.SORT(_xlfn.UNIQUE(IF(sortingELMS!$A$3:$A$300=H33,sortingELMS!$D$3:$D$300,""))))</f>
        <v>IMSA Performance Matmut</v>
      </c>
      <c r="L33" t="str" cm="1">
        <f t="array" ref="L33">_xlfn.TEXTJOIN(", ",TRUE,_xlfn._xlws.SORT(_xlfn.UNIQUE(IF(LMGTELLMRResults!$E$2:$E$331=H33,LMGTELLMRResults!$F$2:$F$331,""))))</f>
        <v>Ford Chip Ganassi Team, IMSA Performance Matmut, Team AAI</v>
      </c>
      <c r="N33">
        <v>5</v>
      </c>
    </row>
    <row r="34" spans="7:14" x14ac:dyDescent="0.25">
      <c r="G34" t="str">
        <v/>
      </c>
      <c r="H34">
        <v>68</v>
      </c>
      <c r="I34" t="str" cm="1">
        <f t="array" ref="I34">_xlfn.TEXTJOIN(", ",TRUE,_xlfn._xlws.SORT(_xlfn.UNIQUE(IF(sortingIMSA!$A$3:$A$25=H34,sortingIMSA!$D$3:$D$25,""))))</f>
        <v>Ford Chip Ganassi Racing, Scuderia Corsa</v>
      </c>
      <c r="J34" t="str" cm="1">
        <f t="array" ref="J34">_xlfn.TEXTJOIN(", ",TRUE,_xlfn._xlws.SORT(_xlfn.UNIQUE(IF(sortingWEC!$A$3:$A$60=H34,sortingWEC!$D$3:$D$60,""))))</f>
        <v/>
      </c>
      <c r="K34" t="str" cm="1">
        <f t="array" ref="K34">_xlfn.TEXTJOIN(", ",TRUE,_xlfn._xlws.SORT(_xlfn.UNIQUE(IF(sortingELMS!$A$3:$A$300=H34,sortingELMS!$D$3:$D$300,""))))</f>
        <v/>
      </c>
      <c r="L34" t="str" cm="1">
        <f t="array" ref="L34">_xlfn.TEXTJOIN(", ",TRUE,_xlfn._xlws.SORT(_xlfn.UNIQUE(IF(LMGTELLMRResults!$E$2:$E$331=H34,LMGTELLMRResults!$F$2:$F$331,""))))</f>
        <v>Ford Chip Ganassi Team, Team AAI</v>
      </c>
      <c r="N34">
        <v>4</v>
      </c>
    </row>
    <row r="35" spans="7:14" x14ac:dyDescent="0.25">
      <c r="G35" t="str">
        <v/>
      </c>
      <c r="H35">
        <v>69</v>
      </c>
      <c r="I35" t="str" cm="1">
        <f t="array" ref="I35">_xlfn.TEXTJOIN(", ",TRUE,_xlfn._xlws.SORT(_xlfn.UNIQUE(IF(sortingIMSA!$A$3:$A$25=H35,sortingIMSA!$D$3:$D$25,""))))</f>
        <v>Ford Chip Ganassi Racing</v>
      </c>
      <c r="J35" t="str" cm="1">
        <f t="array" ref="J35">_xlfn.TEXTJOIN(", ",TRUE,_xlfn._xlws.SORT(_xlfn.UNIQUE(IF(sortingWEC!$A$3:$A$60=H35,sortingWEC!$D$3:$D$60,""))))</f>
        <v/>
      </c>
      <c r="K35" t="str" cm="1">
        <f t="array" ref="K35">_xlfn.TEXTJOIN(", ",TRUE,_xlfn._xlws.SORT(_xlfn.UNIQUE(IF(sortingELMS!$A$3:$A$300=H35,sortingELMS!$D$3:$D$300,""))))</f>
        <v>Gulf Racing, TF Sport</v>
      </c>
      <c r="L35" t="str" cm="1">
        <f t="array" ref="L35">_xlfn.TEXTJOIN(", ",TRUE,_xlfn._xlws.SORT(_xlfn.UNIQUE(IF(LMGTELLMRResults!$E$2:$E$331=H35,LMGTELLMRResults!$F$2:$F$331,""))))</f>
        <v>Ford Chip Ganassi Team, Ford Chip Ganassi Team , Herberth Motorsport</v>
      </c>
      <c r="N35">
        <v>6</v>
      </c>
    </row>
    <row r="36" spans="7:14" x14ac:dyDescent="0.25">
      <c r="G36" t="str">
        <v/>
      </c>
      <c r="H36">
        <v>70</v>
      </c>
      <c r="I36" t="str" cm="1">
        <f t="array" ref="I36">_xlfn.TEXTJOIN(", ",TRUE,_xlfn._xlws.SORT(_xlfn.UNIQUE(IF(sortingIMSA!$A$3:$A$25=H36,sortingIMSA!$D$3:$D$25,""))))</f>
        <v/>
      </c>
      <c r="J36" t="str" cm="1">
        <f t="array" ref="J36">_xlfn.TEXTJOIN(", ",TRUE,_xlfn._xlws.SORT(_xlfn.UNIQUE(IF(sortingWEC!$A$3:$A$60=H36,sortingWEC!$D$3:$D$60,""))))</f>
        <v>MR Racing</v>
      </c>
      <c r="K36" t="str" cm="1">
        <f t="array" ref="K36">_xlfn.TEXTJOIN(", ",TRUE,_xlfn._xlws.SORT(_xlfn.UNIQUE(IF(sortingELMS!$A$3:$A$300=H36,sortingELMS!$D$3:$D$300,""))))</f>
        <v>AF Corse</v>
      </c>
      <c r="L36" t="str" cm="1">
        <f t="array" ref="L36">_xlfn.TEXTJOIN(", ",TRUE,_xlfn._xlws.SORT(_xlfn.UNIQUE(IF(LMGTELLMRResults!$E$2:$E$331=H36,LMGTELLMRResults!$F$2:$F$331,""))))</f>
        <v>Japan MR Racing, Larbre Compétition, MR Racing, Team Taisan</v>
      </c>
      <c r="N36">
        <v>5</v>
      </c>
    </row>
    <row r="37" spans="7:14" x14ac:dyDescent="0.25">
      <c r="G37" t="str">
        <v/>
      </c>
      <c r="H37">
        <v>71</v>
      </c>
      <c r="I37" t="str" cm="1">
        <f t="array" ref="I37">_xlfn.TEXTJOIN(", ",TRUE,_xlfn._xlws.SORT(_xlfn.UNIQUE(IF(sortingIMSA!$A$3:$A$25=H37,sortingIMSA!$D$3:$D$25,""))))</f>
        <v/>
      </c>
      <c r="J37" t="str" cm="1">
        <f t="array" ref="J37">_xlfn.TEXTJOIN(", ",TRUE,_xlfn._xlws.SORT(_xlfn.UNIQUE(IF(sortingWEC!$A$3:$A$60=H37,sortingWEC!$D$3:$D$60,""))))</f>
        <v>AF Corse, Spirit of Race</v>
      </c>
      <c r="K37" t="str" cm="1">
        <f t="array" ref="K37">_xlfn.TEXTJOIN(", ",TRUE,_xlfn._xlws.SORT(_xlfn.UNIQUE(IF(sortingELMS!$A$3:$A$300=H37,sortingELMS!$D$3:$D$300,""))))</f>
        <v/>
      </c>
      <c r="L37" t="str" cm="1">
        <f t="array" ref="L37">_xlfn.TEXTJOIN(", ",TRUE,_xlfn._xlws.SORT(_xlfn.UNIQUE(IF(LMGTELLMRResults!$E$2:$E$331=H37,LMGTELLMRResults!$F$2:$F$331,""))))</f>
        <v>AF Corse, Inception Racing, Spirit of Race</v>
      </c>
      <c r="N37">
        <v>3</v>
      </c>
    </row>
    <row r="38" spans="7:14" x14ac:dyDescent="0.25">
      <c r="G38" t="str">
        <v/>
      </c>
      <c r="H38">
        <v>72</v>
      </c>
      <c r="I38" t="str" cm="1">
        <f t="array" ref="I38">_xlfn.TEXTJOIN(", ",TRUE,_xlfn._xlws.SORT(_xlfn.UNIQUE(IF(sortingIMSA!$A$3:$A$25=H38,sortingIMSA!$D$3:$D$25,""))))</f>
        <v>SMP Racing</v>
      </c>
      <c r="J38" t="str" cm="1">
        <f t="array" ref="J38">_xlfn.TEXTJOIN(", ",TRUE,_xlfn._xlws.SORT(_xlfn.UNIQUE(IF(sortingWEC!$A$3:$A$60=H38,sortingWEC!$D$3:$D$60,""))))</f>
        <v>SMP Racing</v>
      </c>
      <c r="K38" t="str" cm="1">
        <f t="array" ref="K38">_xlfn.TEXTJOIN(", ",TRUE,_xlfn._xlws.SORT(_xlfn.UNIQUE(IF(sortingELMS!$A$3:$A$300=H38,sortingELMS!$D$3:$D$300,""))))</f>
        <v>SMP Racing, TF Sport</v>
      </c>
      <c r="L38" t="str" cm="1">
        <f t="array" ref="L38">_xlfn.TEXTJOIN(", ",TRUE,_xlfn._xlws.SORT(_xlfn.UNIQUE(IF(LMGTELLMRResults!$E$2:$E$331=H38,LMGTELLMRResults!$F$2:$F$331,""))))</f>
        <v>Hub Auto Racing, HubAuto Racing, SMP Racing, TF Sport</v>
      </c>
      <c r="N38">
        <v>7</v>
      </c>
    </row>
    <row r="39" spans="7:14" x14ac:dyDescent="0.25">
      <c r="G39" t="str">
        <v/>
      </c>
      <c r="H39">
        <v>73</v>
      </c>
      <c r="I39" t="str" cm="1">
        <f t="array" ref="I39">_xlfn.TEXTJOIN(", ",TRUE,_xlfn._xlws.SORT(_xlfn.UNIQUE(IF(sortingIMSA!$A$3:$A$25=H39,sortingIMSA!$D$3:$D$25,""))))</f>
        <v/>
      </c>
      <c r="J39" t="str" cm="1">
        <f t="array" ref="J39">_xlfn.TEXTJOIN(", ",TRUE,_xlfn._xlws.SORT(_xlfn.UNIQUE(IF(sortingWEC!$A$3:$A$60=H39,sortingWEC!$D$3:$D$60,""))))</f>
        <v/>
      </c>
      <c r="K39" t="str" cm="1">
        <f t="array" ref="K39">_xlfn.TEXTJOIN(", ",TRUE,_xlfn._xlws.SORT(_xlfn.UNIQUE(IF(sortingELMS!$A$3:$A$300=H39,sortingELMS!$D$3:$D$300,""))))</f>
        <v/>
      </c>
      <c r="L39" t="str" cm="1">
        <f t="array" ref="L39">_xlfn.TEXTJOIN(", ",TRUE,_xlfn._xlws.SORT(_xlfn.UNIQUE(IF(LMGTELLMRResults!$E$2:$E$331=H39,LMGTELLMRResults!$F$2:$F$331,""))))</f>
        <v>Corvette Racing</v>
      </c>
      <c r="N39">
        <v>1</v>
      </c>
    </row>
    <row r="40" spans="7:14" x14ac:dyDescent="0.25">
      <c r="G40" t="str">
        <v/>
      </c>
      <c r="H40">
        <v>74</v>
      </c>
      <c r="I40" t="str" cm="1">
        <f t="array" ref="I40">_xlfn.TEXTJOIN(", ",TRUE,_xlfn._xlws.SORT(_xlfn.UNIQUE(IF(sortingIMSA!$A$3:$A$25=H40,sortingIMSA!$D$3:$D$25,""))))</f>
        <v/>
      </c>
      <c r="J40" t="str" cm="1">
        <f t="array" ref="J40">_xlfn.TEXTJOIN(", ",TRUE,_xlfn._xlws.SORT(_xlfn.UNIQUE(IF(sortingWEC!$A$3:$A$60=H40,sortingWEC!$D$3:$D$60,""))))</f>
        <v/>
      </c>
      <c r="K40" t="str" cm="1">
        <f t="array" ref="K40">_xlfn.TEXTJOIN(", ",TRUE,_xlfn._xlws.SORT(_xlfn.UNIQUE(IF(sortingELMS!$A$3:$A$300=H40,sortingELMS!$D$3:$D$300,""))))</f>
        <v>Kessel Racing</v>
      </c>
      <c r="L40" t="str" cm="1">
        <f t="array" ref="L40">_xlfn.TEXTJOIN(", ",TRUE,_xlfn._xlws.SORT(_xlfn.UNIQUE(IF(LMGTELLMRResults!$E$2:$E$331=H40,LMGTELLMRResults!$F$2:$F$331,""))))</f>
        <v>Corvette Racing, Kessel Racing, Riley Motorsports</v>
      </c>
      <c r="N40">
        <v>4</v>
      </c>
    </row>
    <row r="41" spans="7:14" x14ac:dyDescent="0.25">
      <c r="G41" t="str">
        <v/>
      </c>
      <c r="H41">
        <v>75</v>
      </c>
      <c r="I41" t="str" cm="1">
        <f t="array" ref="I41">_xlfn.TEXTJOIN(", ",TRUE,_xlfn._xlws.SORT(_xlfn.UNIQUE(IF(sortingIMSA!$A$3:$A$25=H41,sortingIMSA!$D$3:$D$25,""))))</f>
        <v/>
      </c>
      <c r="J41" t="str" cm="1">
        <f t="array" ref="J41">_xlfn.TEXTJOIN(", ",TRUE,_xlfn._xlws.SORT(_xlfn.UNIQUE(IF(sortingWEC!$A$3:$A$60=H41,sortingWEC!$D$3:$D$60,""))))</f>
        <v>Prospeed Competition</v>
      </c>
      <c r="K41" t="str" cm="1">
        <f t="array" ref="K41">_xlfn.TEXTJOIN(", ",TRUE,_xlfn._xlws.SORT(_xlfn.UNIQUE(IF(sortingELMS!$A$3:$A$300=H41,sortingELMS!$D$3:$D$300,""))))</f>
        <v>Prospeed Competition</v>
      </c>
      <c r="L41" t="str" cm="1">
        <f t="array" ref="L41">_xlfn.TEXTJOIN(", ",TRUE,_xlfn._xlws.SORT(_xlfn.UNIQUE(IF(LMGTELLMRResults!$E$2:$E$331=H41,LMGTELLMRResults!$F$2:$F$331,""))))</f>
        <v>Iron Lynx, Prospeed Competition</v>
      </c>
      <c r="N41">
        <v>3</v>
      </c>
    </row>
    <row r="42" spans="7:14" x14ac:dyDescent="0.25">
      <c r="G42" t="str">
        <v/>
      </c>
      <c r="H42">
        <v>76</v>
      </c>
      <c r="I42" t="str" cm="1">
        <f t="array" ref="I42">_xlfn.TEXTJOIN(", ",TRUE,_xlfn._xlws.SORT(_xlfn.UNIQUE(IF(sortingIMSA!$A$3:$A$25=H42,sortingIMSA!$D$3:$D$25,""))))</f>
        <v/>
      </c>
      <c r="J42" t="str" cm="1">
        <f t="array" ref="J42">_xlfn.TEXTJOIN(", ",TRUE,_xlfn._xlws.SORT(_xlfn.UNIQUE(IF(sortingWEC!$A$3:$A$60=H42,sortingWEC!$D$3:$D$60,""))))</f>
        <v>IMSA Performance Matmut</v>
      </c>
      <c r="K42" t="str" cm="1">
        <f t="array" ref="K42">_xlfn.TEXTJOIN(", ",TRUE,_xlfn._xlws.SORT(_xlfn.UNIQUE(IF(sortingELMS!$A$3:$A$300=H42,sortingELMS!$D$3:$D$300,""))))</f>
        <v>IMSA Performance Matmut</v>
      </c>
      <c r="L42" t="str" cm="1">
        <f t="array" ref="L42">_xlfn.TEXTJOIN(", ",TRUE,_xlfn._xlws.SORT(_xlfn.UNIQUE(IF(LMGTELLMRResults!$E$2:$E$331=H42,LMGTELLMRResults!$F$2:$F$331,""))))</f>
        <v>IMSA Performance Matmut</v>
      </c>
      <c r="N42">
        <v>2</v>
      </c>
    </row>
    <row r="43" spans="7:14" x14ac:dyDescent="0.25">
      <c r="G43" t="str">
        <v/>
      </c>
      <c r="H43">
        <v>77</v>
      </c>
      <c r="I43" t="str" cm="1">
        <f t="array" ref="I43">_xlfn.TEXTJOIN(", ",TRUE,_xlfn._xlws.SORT(_xlfn.UNIQUE(IF(sortingIMSA!$A$3:$A$25=H43,sortingIMSA!$D$3:$D$25,""))))</f>
        <v/>
      </c>
      <c r="J43" t="str" cm="1">
        <f t="array" ref="J43">_xlfn.TEXTJOIN(", ",TRUE,_xlfn._xlws.SORT(_xlfn.UNIQUE(IF(sortingWEC!$A$3:$A$60=H43,sortingWEC!$D$3:$D$60,""))))</f>
        <v>Proton Competition</v>
      </c>
      <c r="K43" t="str" cm="1">
        <f t="array" ref="K43">_xlfn.TEXTJOIN(", ",TRUE,_xlfn._xlws.SORT(_xlfn.UNIQUE(IF(sortingELMS!$A$3:$A$300=H43,sortingELMS!$D$3:$D$300,""))))</f>
        <v>Proton Competition</v>
      </c>
      <c r="L43" t="str" cm="1">
        <f t="array" ref="L43">_xlfn.TEXTJOIN(", ",TRUE,_xlfn._xlws.SORT(_xlfn.UNIQUE(IF(LMGTELLMRResults!$E$2:$E$331=H43,LMGTELLMRResults!$F$2:$F$331,""))))</f>
        <v>Proton Competition</v>
      </c>
      <c r="N43">
        <v>2</v>
      </c>
    </row>
    <row r="44" spans="7:14" x14ac:dyDescent="0.25">
      <c r="G44" t="str">
        <v/>
      </c>
      <c r="H44">
        <v>78</v>
      </c>
      <c r="I44" t="str" cm="1">
        <f t="array" ref="I44">_xlfn.TEXTJOIN(", ",TRUE,_xlfn._xlws.SORT(_xlfn.UNIQUE(IF(sortingIMSA!$A$3:$A$25=H44,sortingIMSA!$D$3:$D$25,""))))</f>
        <v/>
      </c>
      <c r="J44" t="str" cm="1">
        <f t="array" ref="J44">_xlfn.TEXTJOIN(", ",TRUE,_xlfn._xlws.SORT(_xlfn.UNIQUE(IF(sortingWEC!$A$3:$A$60=H44,sortingWEC!$D$3:$D$60,""))))</f>
        <v>KCMG</v>
      </c>
      <c r="K44" t="str" cm="1">
        <f t="array" ref="K44">_xlfn.TEXTJOIN(", ",TRUE,_xlfn._xlws.SORT(_xlfn.UNIQUE(IF(sortingELMS!$A$3:$A$300=H44,sortingELMS!$D$3:$D$300,""))))</f>
        <v/>
      </c>
      <c r="L44" t="str" cm="1">
        <f t="array" ref="L44">_xlfn.TEXTJOIN(", ",TRUE,_xlfn._xlws.SORT(_xlfn.UNIQUE(IF(LMGTELLMRResults!$E$2:$E$331=H44,LMGTELLMRResults!$F$2:$F$331,""))))</f>
        <v>KCMG, Proton Competition</v>
      </c>
      <c r="N44">
        <v>2</v>
      </c>
    </row>
    <row r="45" spans="7:14" x14ac:dyDescent="0.25">
      <c r="G45" t="str">
        <v/>
      </c>
      <c r="H45">
        <v>79</v>
      </c>
      <c r="I45" t="str" cm="1">
        <f t="array" ref="I45">_xlfn.TEXTJOIN(", ",TRUE,_xlfn._xlws.SORT(_xlfn.UNIQUE(IF(sortingIMSA!$A$3:$A$25=H45,sortingIMSA!$D$3:$D$25,""))))</f>
        <v>WeatherTech Racing</v>
      </c>
      <c r="J45" t="str" cm="1">
        <f t="array" ref="J45">_xlfn.TEXTJOIN(", ",TRUE,_xlfn._xlws.SORT(_xlfn.UNIQUE(IF(sortingWEC!$A$3:$A$60=H45,sortingWEC!$D$3:$D$60,""))))</f>
        <v/>
      </c>
      <c r="K45" t="str" cm="1">
        <f t="array" ref="K45">_xlfn.TEXTJOIN(", ",TRUE,_xlfn._xlws.SORT(_xlfn.UNIQUE(IF(sortingELMS!$A$3:$A$300=H45,sortingELMS!$D$3:$D$300,""))))</f>
        <v/>
      </c>
      <c r="L45" t="str" cm="1">
        <f t="array" ref="L45">_xlfn.TEXTJOIN(", ",TRUE,_xlfn._xlws.SORT(_xlfn.UNIQUE(IF(LMGTELLMRResults!$E$2:$E$331=H45,LMGTELLMRResults!$F$2:$F$331,""))))</f>
        <v>Flying Lizard Motorsports, Prospeed Competition, WeatherTech Racing</v>
      </c>
      <c r="N45">
        <v>4</v>
      </c>
    </row>
    <row r="46" spans="7:14" x14ac:dyDescent="0.25">
      <c r="G46" t="str">
        <v/>
      </c>
      <c r="H46">
        <v>80</v>
      </c>
      <c r="I46" t="str" cm="1">
        <f t="array" ref="I46">_xlfn.TEXTJOIN(", ",TRUE,_xlfn._xlws.SORT(_xlfn.UNIQUE(IF(sortingIMSA!$A$3:$A$25=H46,sortingIMSA!$D$3:$D$25,""))))</f>
        <v/>
      </c>
      <c r="J46" t="str" cm="1">
        <f t="array" ref="J46">_xlfn.TEXTJOIN(", ",TRUE,_xlfn._xlws.SORT(_xlfn.UNIQUE(IF(sortingWEC!$A$3:$A$60=H46,sortingWEC!$D$3:$D$60,""))))</f>
        <v/>
      </c>
      <c r="K46" t="str" cm="1">
        <f t="array" ref="K46">_xlfn.TEXTJOIN(", ",TRUE,_xlfn._xlws.SORT(_xlfn.UNIQUE(IF(sortingELMS!$A$3:$A$300=H46,sortingELMS!$D$3:$D$300,""))))</f>
        <v>EbiMotors, Iron Lynx, Kessel Racing</v>
      </c>
      <c r="L46" t="str" cm="1">
        <f t="array" ref="L46">_xlfn.TEXTJOIN(", ",TRUE,_xlfn._xlws.SORT(_xlfn.UNIQUE(IF(LMGTELLMRResults!$E$2:$E$331=H46,LMGTELLMRResults!$F$2:$F$331,""))))</f>
        <v>Ebimotors, Flying Lizard Motorsports, Iron Lynx</v>
      </c>
      <c r="N46">
        <v>7</v>
      </c>
    </row>
    <row r="47" spans="7:14" x14ac:dyDescent="0.25">
      <c r="G47" t="str">
        <v/>
      </c>
      <c r="H47">
        <v>81</v>
      </c>
      <c r="I47" t="str" cm="1">
        <f t="array" ref="I47">_xlfn.TEXTJOIN(", ",TRUE,_xlfn._xlws.SORT(_xlfn.UNIQUE(IF(sortingIMSA!$A$3:$A$25=H47,sortingIMSA!$D$3:$D$25,""))))</f>
        <v/>
      </c>
      <c r="J47" t="str" cm="1">
        <f t="array" ref="J47">_xlfn.TEXTJOIN(", ",TRUE,_xlfn._xlws.SORT(_xlfn.UNIQUE(IF(sortingWEC!$A$3:$A$60=H47,sortingWEC!$D$3:$D$60,""))))</f>
        <v>8 Star Motorsports, AF Corse, BMW Team MTEK</v>
      </c>
      <c r="K47" t="str" cm="1">
        <f t="array" ref="K47">_xlfn.TEXTJOIN(", ",TRUE,_xlfn._xlws.SORT(_xlfn.UNIQUE(IF(sortingELMS!$A$3:$A$300=H47,sortingELMS!$D$3:$D$300,""))))</f>
        <v>AF Corse, Kessel Racing</v>
      </c>
      <c r="L47" t="str" cm="1">
        <f t="array" ref="L47">_xlfn.TEXTJOIN(", ",TRUE,_xlfn._xlws.SORT(_xlfn.UNIQUE(IF(LMGTELLMRResults!$E$2:$E$331=H47,LMGTELLMRResults!$F$2:$F$331,""))))</f>
        <v>8 Star Motorsports, AF Corse, BMW Team MTEK</v>
      </c>
      <c r="N47">
        <v>5</v>
      </c>
    </row>
    <row r="48" spans="7:14" x14ac:dyDescent="0.25">
      <c r="G48" t="str">
        <v/>
      </c>
      <c r="H48">
        <v>82</v>
      </c>
      <c r="I48" t="str" cm="1">
        <f t="array" ref="I48">_xlfn.TEXTJOIN(", ",TRUE,_xlfn._xlws.SORT(_xlfn.UNIQUE(IF(sortingIMSA!$A$3:$A$25=H48,sortingIMSA!$D$3:$D$25,""))))</f>
        <v/>
      </c>
      <c r="J48" t="str" cm="1">
        <f t="array" ref="J48">_xlfn.TEXTJOIN(", ",TRUE,_xlfn._xlws.SORT(_xlfn.UNIQUE(IF(sortingWEC!$A$3:$A$60=H48,sortingWEC!$D$3:$D$60,""))))</f>
        <v>BMW Team MTEK</v>
      </c>
      <c r="K48" t="str" cm="1">
        <f t="array" ref="K48">_xlfn.TEXTJOIN(", ",TRUE,_xlfn._xlws.SORT(_xlfn.UNIQUE(IF(sortingELMS!$A$3:$A$300=H48,sortingELMS!$D$3:$D$300,""))))</f>
        <v>Crubile Sport</v>
      </c>
      <c r="L48" t="str" cm="1">
        <f t="array" ref="L48">_xlfn.TEXTJOIN(", ",TRUE,_xlfn._xlws.SORT(_xlfn.UNIQUE(IF(LMGTELLMRResults!$E$2:$E$331=H48,LMGTELLMRResults!$F$2:$F$331,""))))</f>
        <v>BMW Team MTEK, Risi Competizione</v>
      </c>
      <c r="N48">
        <v>3</v>
      </c>
    </row>
    <row r="49" spans="7:14" x14ac:dyDescent="0.25">
      <c r="G49" t="str">
        <v/>
      </c>
      <c r="H49">
        <v>83</v>
      </c>
      <c r="I49" t="str" cm="1">
        <f t="array" ref="I49">_xlfn.TEXTJOIN(", ",TRUE,_xlfn._xlws.SORT(_xlfn.UNIQUE(IF(sortingIMSA!$A$3:$A$25=H49,sortingIMSA!$D$3:$D$25,""))))</f>
        <v/>
      </c>
      <c r="J49" t="str" cm="1">
        <f t="array" ref="J49">_xlfn.TEXTJOIN(", ",TRUE,_xlfn._xlws.SORT(_xlfn.UNIQUE(IF(sortingWEC!$A$3:$A$60=H49,sortingWEC!$D$3:$D$60,""))))</f>
        <v>AF Corse</v>
      </c>
      <c r="K49" t="str" cm="1">
        <f t="array" ref="K49">_xlfn.TEXTJOIN(", ",TRUE,_xlfn._xlws.SORT(_xlfn.UNIQUE(IF(sortingELMS!$A$3:$A$300=H49,sortingELMS!$D$3:$D$300,""))))</f>
        <v>Iron Lynx, JMB Racing, Krohn Racing</v>
      </c>
      <c r="L49" t="str" cm="1">
        <f t="array" ref="L49">_xlfn.TEXTJOIN(", ",TRUE,_xlfn._xlws.SORT(_xlfn.UNIQUE(IF(LMGTELLMRResults!$E$2:$E$331=H49,LMGTELLMRResults!$F$2:$F$331,""))))</f>
        <v>AF Corse, DH Racing, JMB Racing, Kessel Racing, Richard Mille AF Corse</v>
      </c>
      <c r="N49">
        <v>8</v>
      </c>
    </row>
    <row r="50" spans="7:14" x14ac:dyDescent="0.25">
      <c r="G50" t="str">
        <v/>
      </c>
      <c r="H50">
        <v>84</v>
      </c>
      <c r="I50" t="str" cm="1">
        <f t="array" ref="I50">_xlfn.TEXTJOIN(", ",TRUE,_xlfn._xlws.SORT(_xlfn.UNIQUE(IF(sortingIMSA!$A$3:$A$25=H50,sortingIMSA!$D$3:$D$25,""))))</f>
        <v/>
      </c>
      <c r="J50" t="str" cm="1">
        <f t="array" ref="J50">_xlfn.TEXTJOIN(", ",TRUE,_xlfn._xlws.SORT(_xlfn.UNIQUE(IF(sortingWEC!$A$3:$A$60=H50,sortingWEC!$D$3:$D$60,""))))</f>
        <v/>
      </c>
      <c r="K50" t="str" cm="1">
        <f t="array" ref="K50">_xlfn.TEXTJOIN(", ",TRUE,_xlfn._xlws.SORT(_xlfn.UNIQUE(IF(sortingELMS!$A$3:$A$300=H50,sortingELMS!$D$3:$D$300,""))))</f>
        <v/>
      </c>
      <c r="L50" t="str" cm="1">
        <f t="array" ref="L50">_xlfn.TEXTJOIN(", ",TRUE,_xlfn._xlws.SORT(_xlfn.UNIQUE(IF(LMGTELLMRResults!$E$2:$E$331=H50,LMGTELLMRResults!$F$2:$F$331,""))))</f>
        <v>JMW Motorsport</v>
      </c>
      <c r="N50">
        <v>1</v>
      </c>
    </row>
    <row r="51" spans="7:14" x14ac:dyDescent="0.25">
      <c r="G51" t="str">
        <v/>
      </c>
      <c r="H51">
        <v>85</v>
      </c>
      <c r="I51" t="str" cm="1">
        <f t="array" ref="I51">_xlfn.TEXTJOIN(", ",TRUE,_xlfn._xlws.SORT(_xlfn.UNIQUE(IF(sortingIMSA!$A$3:$A$25=H51,sortingIMSA!$D$3:$D$25,""))))</f>
        <v/>
      </c>
      <c r="J51" t="str" cm="1">
        <f t="array" ref="J51">_xlfn.TEXTJOIN(", ",TRUE,_xlfn._xlws.SORT(_xlfn.UNIQUE(IF(sortingWEC!$A$3:$A$60=H51,sortingWEC!$D$3:$D$60,""))))</f>
        <v>Iron Dames</v>
      </c>
      <c r="K51" t="str" cm="1">
        <f t="array" ref="K51">_xlfn.TEXTJOIN(", ",TRUE,_xlfn._xlws.SORT(_xlfn.UNIQUE(IF(sortingELMS!$A$3:$A$300=H51,sortingELMS!$D$3:$D$300,""))))</f>
        <v>Gulf Racing UK</v>
      </c>
      <c r="L51" t="str" cm="1">
        <f t="array" ref="L51">_xlfn.TEXTJOIN(", ",TRUE,_xlfn._xlws.SORT(_xlfn.UNIQUE(IF(LMGTELLMRResults!$E$2:$E$331=H51,LMGTELLMRResults!$F$2:$F$331,""))))</f>
        <v>Iron Dames, Iron Lynx, Keating Motorsports</v>
      </c>
      <c r="N51">
        <v>4</v>
      </c>
    </row>
    <row r="52" spans="7:14" x14ac:dyDescent="0.25">
      <c r="G52" t="str">
        <v/>
      </c>
      <c r="H52">
        <v>86</v>
      </c>
      <c r="I52" t="str" cm="1">
        <f t="array" ref="I52">_xlfn.TEXTJOIN(", ",TRUE,_xlfn._xlws.SORT(_xlfn.UNIQUE(IF(sortingIMSA!$A$3:$A$25=H52,sortingIMSA!$D$3:$D$25,""))))</f>
        <v/>
      </c>
      <c r="J52" t="str" cm="1">
        <f t="array" ref="J52">_xlfn.TEXTJOIN(", ",TRUE,_xlfn._xlws.SORT(_xlfn.UNIQUE(IF(sortingWEC!$A$3:$A$60=H52,sortingWEC!$D$3:$D$60,""))))</f>
        <v>GR Racing</v>
      </c>
      <c r="K52" t="str" cm="1">
        <f t="array" ref="K52">_xlfn.TEXTJOIN(", ",TRUE,_xlfn._xlws.SORT(_xlfn.UNIQUE(IF(sortingELMS!$A$3:$A$300=H52,sortingELMS!$D$3:$D$300,""))))</f>
        <v>Gulf Racing UK</v>
      </c>
      <c r="L52" t="str" cm="1">
        <f t="array" ref="L52">_xlfn.TEXTJOIN(", ",TRUE,_xlfn._xlws.SORT(_xlfn.UNIQUE(IF(LMGTELLMRResults!$E$2:$E$331=H52,LMGTELLMRResults!$F$2:$F$331,""))))</f>
        <v>GR Racing, Gulf Racing, Gulf Racing UK</v>
      </c>
      <c r="N52">
        <v>4</v>
      </c>
    </row>
    <row r="53" spans="7:14" x14ac:dyDescent="0.25">
      <c r="G53">
        <v>1</v>
      </c>
      <c r="H53">
        <v>88</v>
      </c>
      <c r="I53" t="str" cm="1">
        <f t="array" ref="I53">_xlfn.TEXTJOIN(", ",TRUE,_xlfn._xlws.SORT(_xlfn.UNIQUE(IF(sortingIMSA!$A$3:$A$25=H53,sortingIMSA!$D$3:$D$25,""))))</f>
        <v/>
      </c>
      <c r="J53" t="str" cm="1">
        <f t="array" ref="J53">_xlfn.TEXTJOIN(", ",TRUE,_xlfn._xlws.SORT(_xlfn.UNIQUE(IF(sortingWEC!$A$3:$A$60=H53,sortingWEC!$D$3:$D$60,""))))</f>
        <v>Proton Competition</v>
      </c>
      <c r="K53" t="str" cm="1">
        <f t="array" ref="K53">_xlfn.TEXTJOIN(", ",TRUE,_xlfn._xlws.SORT(_xlfn.UNIQUE(IF(sortingELMS!$A$3:$A$300=H53,sortingELMS!$D$3:$D$300,""))))</f>
        <v>AF Corse, Proton Competition</v>
      </c>
      <c r="L53" t="str" cm="1">
        <f t="array" ref="L53">_xlfn.TEXTJOIN(", ",TRUE,_xlfn._xlws.SORT(_xlfn.UNIQUE(IF(LMGTELLMRResults!$E$2:$E$331=H53,LMGTELLMRResults!$F$2:$F$331,""))))</f>
        <v>Proton Competition</v>
      </c>
      <c r="N53">
        <v>3</v>
      </c>
    </row>
    <row r="54" spans="7:14" x14ac:dyDescent="0.25">
      <c r="G54" t="str">
        <v/>
      </c>
      <c r="H54">
        <v>89</v>
      </c>
      <c r="I54" t="str" cm="1">
        <f t="array" ref="I54">_xlfn.TEXTJOIN(", ",TRUE,_xlfn._xlws.SORT(_xlfn.UNIQUE(IF(sortingIMSA!$A$3:$A$25=H54,sortingIMSA!$D$3:$D$25,""))))</f>
        <v/>
      </c>
      <c r="J54" t="str" cm="1">
        <f t="array" ref="J54">_xlfn.TEXTJOIN(", ",TRUE,_xlfn._xlws.SORT(_xlfn.UNIQUE(IF(sortingWEC!$A$3:$A$60=H54,sortingWEC!$D$3:$D$60,""))))</f>
        <v/>
      </c>
      <c r="K54" t="str" cm="1">
        <f t="array" ref="K54">_xlfn.TEXTJOIN(", ",TRUE,_xlfn._xlws.SORT(_xlfn.UNIQUE(IF(sortingELMS!$A$3:$A$300=H54,sortingELMS!$D$3:$D$300,""))))</f>
        <v/>
      </c>
      <c r="L54" t="str" cm="1">
        <f t="array" ref="L54">_xlfn.TEXTJOIN(", ",TRUE,_xlfn._xlws.SORT(_xlfn.UNIQUE(IF(LMGTELLMRResults!$E$2:$E$331=H54,LMGTELLMRResults!$F$2:$F$331,""))))</f>
        <v>Project 1, Proton Competition, Risi Competizione</v>
      </c>
      <c r="N54">
        <v>3</v>
      </c>
    </row>
    <row r="55" spans="7:14" x14ac:dyDescent="0.25">
      <c r="G55" t="str">
        <v/>
      </c>
      <c r="H55">
        <v>90</v>
      </c>
      <c r="I55" t="str" cm="1">
        <f t="array" ref="I55">_xlfn.TEXTJOIN(", ",TRUE,_xlfn._xlws.SORT(_xlfn.UNIQUE(IF(sortingIMSA!$A$3:$A$25=H55,sortingIMSA!$D$3:$D$25,""))))</f>
        <v/>
      </c>
      <c r="J55" t="str" cm="1">
        <f t="array" ref="J55">_xlfn.TEXTJOIN(", ",TRUE,_xlfn._xlws.SORT(_xlfn.UNIQUE(IF(sortingWEC!$A$3:$A$60=H55,sortingWEC!$D$3:$D$60,""))))</f>
        <v>8 Star Motorsports, TF Sport</v>
      </c>
      <c r="K55" t="str" cm="1">
        <f t="array" ref="K55">_xlfn.TEXTJOIN(", ",TRUE,_xlfn._xlws.SORT(_xlfn.UNIQUE(IF(sortingELMS!$A$3:$A$300=H55,sortingELMS!$D$3:$D$300,""))))</f>
        <v>TF Sport</v>
      </c>
      <c r="L55" t="str" cm="1">
        <f t="array" ref="L55">_xlfn.TEXTJOIN(", ",TRUE,_xlfn._xlws.SORT(_xlfn.UNIQUE(IF(LMGTELLMRResults!$E$2:$E$331=H55,LMGTELLMRResults!$F$2:$F$331,""))))</f>
        <v>8 Star Motorsports, TF Sport</v>
      </c>
      <c r="N55">
        <v>3</v>
      </c>
    </row>
    <row r="56" spans="7:14" x14ac:dyDescent="0.25">
      <c r="G56" t="str">
        <v/>
      </c>
      <c r="H56">
        <v>91</v>
      </c>
      <c r="I56" t="str" cm="1">
        <f t="array" ref="I56">_xlfn.TEXTJOIN(", ",TRUE,_xlfn._xlws.SORT(_xlfn.UNIQUE(IF(sortingIMSA!$A$3:$A$25=H56,sortingIMSA!$D$3:$D$25,""))))</f>
        <v>SRT Motorsports</v>
      </c>
      <c r="J56" t="str" cm="1">
        <f t="array" ref="J56">_xlfn.TEXTJOIN(", ",TRUE,_xlfn._xlws.SORT(_xlfn.UNIQUE(IF(sortingWEC!$A$3:$A$60=H56,sortingWEC!$D$3:$D$60,""))))</f>
        <v>Porsche GT Team</v>
      </c>
      <c r="K56" t="str" cm="1">
        <f t="array" ref="K56">_xlfn.TEXTJOIN(", ",TRUE,_xlfn._xlws.SORT(_xlfn.UNIQUE(IF(sortingELMS!$A$3:$A$300=H56,sortingELMS!$D$3:$D$300,""))))</f>
        <v/>
      </c>
      <c r="L56" t="str" cm="1">
        <f t="array" ref="L56">_xlfn.TEXTJOIN(", ",TRUE,_xlfn._xlws.SORT(_xlfn.UNIQUE(IF(LMGTELLMRResults!$E$2:$E$331=H56,LMGTELLMRResults!$F$2:$F$331,""))))</f>
        <v>Porsche GT Team</v>
      </c>
      <c r="N56">
        <v>2</v>
      </c>
    </row>
    <row r="57" spans="7:14" x14ac:dyDescent="0.25">
      <c r="G57" t="str">
        <v/>
      </c>
      <c r="H57">
        <v>92</v>
      </c>
      <c r="I57" t="str" cm="1">
        <f t="array" ref="I57">_xlfn.TEXTJOIN(", ",TRUE,_xlfn._xlws.SORT(_xlfn.UNIQUE(IF(sortingIMSA!$A$3:$A$25=H57,sortingIMSA!$D$3:$D$25,""))))</f>
        <v/>
      </c>
      <c r="J57" t="str" cm="1">
        <f t="array" ref="J57">_xlfn.TEXTJOIN(", ",TRUE,_xlfn._xlws.SORT(_xlfn.UNIQUE(IF(sortingWEC!$A$3:$A$60=H57,sortingWEC!$D$3:$D$60,""))))</f>
        <v>Porsche GT Team</v>
      </c>
      <c r="K57" t="str" cm="1">
        <f t="array" ref="K57">_xlfn.TEXTJOIN(", ",TRUE,_xlfn._xlws.SORT(_xlfn.UNIQUE(IF(sortingELMS!$A$3:$A$300=H57,sortingELMS!$D$3:$D$300,""))))</f>
        <v/>
      </c>
      <c r="L57" t="str" cm="1">
        <f t="array" ref="L57">_xlfn.TEXTJOIN(", ",TRUE,_xlfn._xlws.SORT(_xlfn.UNIQUE(IF(LMGTELLMRResults!$E$2:$E$331=H57,LMGTELLMRResults!$F$2:$F$331,""))))</f>
        <v>Porsche GT Team</v>
      </c>
      <c r="N57">
        <v>1</v>
      </c>
    </row>
    <row r="58" spans="7:14" x14ac:dyDescent="0.25">
      <c r="G58" t="str">
        <v/>
      </c>
      <c r="H58">
        <v>93</v>
      </c>
      <c r="I58" t="str" cm="1">
        <f t="array" ref="I58">_xlfn.TEXTJOIN(", ",TRUE,_xlfn._xlws.SORT(_xlfn.UNIQUE(IF(sortingIMSA!$A$3:$A$25=H58,sortingIMSA!$D$3:$D$25,""))))</f>
        <v>SRT Motorsports</v>
      </c>
      <c r="J58" t="str" cm="1">
        <f t="array" ref="J58">_xlfn.TEXTJOIN(", ",TRUE,_xlfn._xlws.SORT(_xlfn.UNIQUE(IF(sortingWEC!$A$3:$A$60=H58,sortingWEC!$D$3:$D$60,""))))</f>
        <v/>
      </c>
      <c r="K58" t="str" cm="1">
        <f t="array" ref="K58">_xlfn.TEXTJOIN(", ",TRUE,_xlfn._xlws.SORT(_xlfn.UNIQUE(IF(sortingELMS!$A$3:$A$300=H58,sortingELMS!$D$3:$D$300,""))))</f>
        <v>Proton Competition</v>
      </c>
      <c r="L58" t="str" cm="1">
        <f t="array" ref="L58">_xlfn.TEXTJOIN(", ",TRUE,_xlfn._xlws.SORT(_xlfn.UNIQUE(IF(LMGTELLMRResults!$E$2:$E$331=H58,LMGTELLMRResults!$F$2:$F$331,""))))</f>
        <v>Porsche GT Team, Proton Competition, SRT Motorsports</v>
      </c>
      <c r="N58">
        <v>5</v>
      </c>
    </row>
    <row r="59" spans="7:14" x14ac:dyDescent="0.25">
      <c r="G59" t="str">
        <v/>
      </c>
      <c r="H59">
        <v>94</v>
      </c>
      <c r="I59" t="str" cm="1">
        <f t="array" ref="I59">_xlfn.TEXTJOIN(", ",TRUE,_xlfn._xlws.SORT(_xlfn.UNIQUE(IF(sortingIMSA!$A$3:$A$25=H59,sortingIMSA!$D$3:$D$25,""))))</f>
        <v/>
      </c>
      <c r="J59" t="str" cm="1">
        <f t="array" ref="J59">_xlfn.TEXTJOIN(", ",TRUE,_xlfn._xlws.SORT(_xlfn.UNIQUE(IF(sortingWEC!$A$3:$A$60=H59,sortingWEC!$D$3:$D$60,""))))</f>
        <v/>
      </c>
      <c r="K59" t="str" cm="1">
        <f t="array" ref="K59">_xlfn.TEXTJOIN(", ",TRUE,_xlfn._xlws.SORT(_xlfn.UNIQUE(IF(sortingELMS!$A$3:$A$300=H59,sortingELMS!$D$3:$D$300,""))))</f>
        <v/>
      </c>
      <c r="L59" t="str" cm="1">
        <f t="array" ref="L59">_xlfn.TEXTJOIN(", ",TRUE,_xlfn._xlws.SORT(_xlfn.UNIQUE(IF(LMGTELLMRResults!$E$2:$E$331=H59,LMGTELLMRResults!$F$2:$F$331,""))))</f>
        <v>Porsche GT Team</v>
      </c>
      <c r="N59">
        <v>1</v>
      </c>
    </row>
    <row r="60" spans="7:14" x14ac:dyDescent="0.25">
      <c r="G60" t="str">
        <v/>
      </c>
      <c r="H60">
        <v>95</v>
      </c>
      <c r="I60" t="str" cm="1">
        <f t="array" ref="I60">_xlfn.TEXTJOIN(", ",TRUE,_xlfn._xlws.SORT(_xlfn.UNIQUE(IF(sortingIMSA!$A$3:$A$25=H60,sortingIMSA!$D$3:$D$25,""))))</f>
        <v/>
      </c>
      <c r="J60" t="str" cm="1">
        <f t="array" ref="J60">_xlfn.TEXTJOIN(", ",TRUE,_xlfn._xlws.SORT(_xlfn.UNIQUE(IF(sortingWEC!$A$3:$A$60=H60,sortingWEC!$D$3:$D$60,""))))</f>
        <v>Aston Martin Racing</v>
      </c>
      <c r="K60" t="str" cm="1">
        <f t="array" ref="K60">_xlfn.TEXTJOIN(", ",TRUE,_xlfn._xlws.SORT(_xlfn.UNIQUE(IF(sortingELMS!$A$3:$A$300=H60,sortingELMS!$D$3:$D$300,""))))</f>
        <v>TF Sport</v>
      </c>
      <c r="L60" t="str" cm="1">
        <f t="array" ref="L60">_xlfn.TEXTJOIN(", ",TRUE,_xlfn._xlws.SORT(_xlfn.UNIQUE(IF(LMGTELLMRResults!$E$2:$E$331=H60,LMGTELLMRResults!$F$2:$F$331,""))))</f>
        <v>Aston Martin Racing, TF Sport</v>
      </c>
      <c r="N60">
        <v>3</v>
      </c>
    </row>
    <row r="61" spans="7:14" x14ac:dyDescent="0.25">
      <c r="G61" t="str">
        <v/>
      </c>
      <c r="H61">
        <v>96</v>
      </c>
      <c r="I61" t="str" cm="1">
        <f t="array" ref="I61">_xlfn.TEXTJOIN(", ",TRUE,_xlfn._xlws.SORT(_xlfn.UNIQUE(IF(sortingIMSA!$A$3:$A$25=H61,sortingIMSA!$D$3:$D$25,""))))</f>
        <v/>
      </c>
      <c r="J61" t="str" cm="1">
        <f t="array" ref="J61">_xlfn.TEXTJOIN(", ",TRUE,_xlfn._xlws.SORT(_xlfn.UNIQUE(IF(sortingWEC!$A$3:$A$60=H61,sortingWEC!$D$3:$D$60,""))))</f>
        <v>Aston Martin Racing</v>
      </c>
      <c r="K61" t="str" cm="1">
        <f t="array" ref="K61">_xlfn.TEXTJOIN(", ",TRUE,_xlfn._xlws.SORT(_xlfn.UNIQUE(IF(sortingELMS!$A$3:$A$300=H61,sortingELMS!$D$3:$D$300,""))))</f>
        <v/>
      </c>
      <c r="L61" t="str" cm="1">
        <f t="array" ref="L61">_xlfn.TEXTJOIN(", ",TRUE,_xlfn._xlws.SORT(_xlfn.UNIQUE(IF(LMGTELLMRResults!$E$2:$E$331=H61,LMGTELLMRResults!$F$2:$F$331,""))))</f>
        <v>Aston Martin Racing</v>
      </c>
      <c r="N61">
        <v>1</v>
      </c>
    </row>
    <row r="62" spans="7:14" x14ac:dyDescent="0.25">
      <c r="G62" t="str">
        <v/>
      </c>
      <c r="H62">
        <v>97</v>
      </c>
      <c r="I62" t="str" cm="1">
        <f t="array" ref="I62">_xlfn.TEXTJOIN(", ",TRUE,_xlfn._xlws.SORT(_xlfn.UNIQUE(IF(sortingIMSA!$A$3:$A$25=H62,sortingIMSA!$D$3:$D$25,""))))</f>
        <v>WeatherTech Racing</v>
      </c>
      <c r="J62" t="str" cm="1">
        <f t="array" ref="J62">_xlfn.TEXTJOIN(", ",TRUE,_xlfn._xlws.SORT(_xlfn.UNIQUE(IF(sortingWEC!$A$3:$A$60=H62,sortingWEC!$D$3:$D$60,""))))</f>
        <v>Aston Martin Racing</v>
      </c>
      <c r="K62" t="str" cm="1">
        <f t="array" ref="K62">_xlfn.TEXTJOIN(", ",TRUE,_xlfn._xlws.SORT(_xlfn.UNIQUE(IF(sortingELMS!$A$3:$A$300=H62,sortingELMS!$D$3:$D$300,""))))</f>
        <v/>
      </c>
      <c r="L62" t="str" cm="1">
        <f t="array" ref="L62">_xlfn.TEXTJOIN(", ",TRUE,_xlfn._xlws.SORT(_xlfn.UNIQUE(IF(LMGTELLMRResults!$E$2:$E$331=H62,LMGTELLMRResults!$F$2:$F$331,""))))</f>
        <v>Aston Martin Racing</v>
      </c>
      <c r="N62">
        <v>2</v>
      </c>
    </row>
    <row r="63" spans="7:14" x14ac:dyDescent="0.25">
      <c r="G63" t="str">
        <v/>
      </c>
      <c r="H63">
        <v>98</v>
      </c>
      <c r="I63" t="str" cm="1">
        <f t="array" ref="I63">_xlfn.TEXTJOIN(", ",TRUE,_xlfn._xlws.SORT(_xlfn.UNIQUE(IF(sortingIMSA!$A$3:$A$25=H63,sortingIMSA!$D$3:$D$25,""))))</f>
        <v>Aston Martin Racing</v>
      </c>
      <c r="J63" t="str" cm="1">
        <f t="array" ref="J63">_xlfn.TEXTJOIN(", ",TRUE,_xlfn._xlws.SORT(_xlfn.UNIQUE(IF(sortingWEC!$A$3:$A$60=H63,sortingWEC!$D$3:$D$60,""))))</f>
        <v>Aston Martin Racing</v>
      </c>
      <c r="K63" t="str" cm="1">
        <f t="array" ref="K63">_xlfn.TEXTJOIN(", ",TRUE,_xlfn._xlws.SORT(_xlfn.UNIQUE(IF(sortingELMS!$A$3:$A$300=H63,sortingELMS!$D$3:$D$300,""))))</f>
        <v>Aston Martin Racing</v>
      </c>
      <c r="L63" t="str" cm="1">
        <f t="array" ref="L63">_xlfn.TEXTJOIN(", ",TRUE,_xlfn._xlws.SORT(_xlfn.UNIQUE(IF(LMGTELLMRResults!$E$2:$E$331=H63,LMGTELLMRResults!$F$2:$F$331,""))))</f>
        <v>Aston Martin Racing, Northwest AMR</v>
      </c>
      <c r="N63">
        <v>3</v>
      </c>
    </row>
    <row r="64" spans="7:14" x14ac:dyDescent="0.25">
      <c r="G64" t="str">
        <v/>
      </c>
      <c r="H64">
        <v>99</v>
      </c>
      <c r="I64" t="str" cm="1">
        <f t="array" ref="I64">_xlfn.TEXTJOIN(", ",TRUE,_xlfn._xlws.SORT(_xlfn.UNIQUE(IF(sortingIMSA!$A$3:$A$25=H64,sortingIMSA!$D$3:$D$25,""))))</f>
        <v/>
      </c>
      <c r="J64" t="str" cm="1">
        <f t="array" ref="J64">_xlfn.TEXTJOIN(", ",TRUE,_xlfn._xlws.SORT(_xlfn.UNIQUE(IF(sortingWEC!$A$3:$A$60=H64,sortingWEC!$D$3:$D$60,""))))</f>
        <v>Aston Martin Racing</v>
      </c>
      <c r="K64" t="str" cm="1">
        <f t="array" ref="K64">_xlfn.TEXTJOIN(", ",TRUE,_xlfn._xlws.SORT(_xlfn.UNIQUE(IF(sortingELMS!$A$3:$A$300=H64,sortingELMS!$D$3:$D$300,""))))</f>
        <v>Aston Martin Racing, Beechdean AMR, JMB Racing</v>
      </c>
      <c r="L64" t="str" cm="1">
        <f t="array" ref="L64">_xlfn.TEXTJOIN(", ",TRUE,_xlfn._xlws.SORT(_xlfn.UNIQUE(IF(LMGTELLMRResults!$E$2:$E$331=H64,LMGTELLMRResults!$F$2:$F$331,""))))</f>
        <v>Aston Martin Racing, Beechdean AMR, Hardpoint Motorsport, Proton Competition</v>
      </c>
      <c r="N64">
        <v>7</v>
      </c>
    </row>
    <row r="65" spans="7:14" x14ac:dyDescent="0.25">
      <c r="G65" t="str">
        <v/>
      </c>
      <c r="H65">
        <v>100</v>
      </c>
      <c r="I65" t="str" cm="1">
        <f t="array" ref="I65">_xlfn.TEXTJOIN(", ",TRUE,_xlfn._xlws.SORT(_xlfn.UNIQUE(IF(sortingIMSA!$A$3:$A$25=H65,sortingIMSA!$D$3:$D$25,""))))</f>
        <v>BMW Team RLL</v>
      </c>
      <c r="J65" t="str" cm="1">
        <f t="array" ref="J65">_xlfn.TEXTJOIN(", ",TRUE,_xlfn._xlws.SORT(_xlfn.UNIQUE(IF(sortingWEC!$A$3:$A$60=H65,sortingWEC!$D$3:$D$60,""))))</f>
        <v/>
      </c>
      <c r="K65" t="str" cm="1">
        <f t="array" ref="K65">_xlfn.TEXTJOIN(", ",TRUE,_xlfn._xlws.SORT(_xlfn.UNIQUE(IF(sortingELMS!$A$3:$A$300=H65,sortingELMS!$D$3:$D$300,""))))</f>
        <v/>
      </c>
      <c r="L65" t="str" cm="1">
        <f t="array" ref="L65">_xlfn.TEXTJOIN(", ",TRUE,_xlfn._xlws.SORT(_xlfn.UNIQUE(IF(LMGTELLMRResults!$E$2:$E$331=H65,LMGTELLMRResults!$F$2:$F$331,""))))</f>
        <v>Walkenhorst Motorsport</v>
      </c>
      <c r="N65">
        <v>2</v>
      </c>
    </row>
    <row r="66" spans="7:14" x14ac:dyDescent="0.25">
      <c r="G66">
        <v>1</v>
      </c>
      <c r="H66">
        <v>388</v>
      </c>
      <c r="I66" t="str" cm="1">
        <f t="array" ref="I66">_xlfn.TEXTJOIN(", ",TRUE,_xlfn._xlws.SORT(_xlfn.UNIQUE(IF(sortingIMSA!$A$3:$A$25=H66,sortingIMSA!$D$3:$D$25,""))))</f>
        <v/>
      </c>
      <c r="J66" t="str" cm="1">
        <f t="array" ref="J66">_xlfn.TEXTJOIN(", ",TRUE,_xlfn._xlws.SORT(_xlfn.UNIQUE(IF(sortingWEC!$A$3:$A$60=H66,sortingWEC!$D$3:$D$60,""))))</f>
        <v/>
      </c>
      <c r="K66" t="str" cm="1">
        <f t="array" ref="K66">_xlfn.TEXTJOIN(", ",TRUE,_xlfn._xlws.SORT(_xlfn.UNIQUE(IF(sortingELMS!$A$3:$A$300=H66,sortingELMS!$D$3:$D$300,""))))</f>
        <v/>
      </c>
      <c r="L66" t="str" cm="1">
        <f t="array" ref="L66">_xlfn.TEXTJOIN(", ",TRUE,_xlfn._xlws.SORT(_xlfn.UNIQUE(IF(LMGTELLMRResults!$E$2:$E$331=H66,LMGTELLMRResults!$F$2:$F$331,""))))</f>
        <v>Rinaldi Racing</v>
      </c>
      <c r="N66">
        <v>1</v>
      </c>
    </row>
    <row r="67" spans="7:14" x14ac:dyDescent="0.25">
      <c r="G67">
        <v>1</v>
      </c>
      <c r="H67">
        <v>777</v>
      </c>
      <c r="I67" t="str" cm="1">
        <f t="array" ref="I67">_xlfn.TEXTJOIN(", ",TRUE,_xlfn._xlws.SORT(_xlfn.UNIQUE(IF(sortingIMSA!$A$3:$A$25=H67,sortingIMSA!$D$3:$D$25,""))))</f>
        <v/>
      </c>
      <c r="J67" t="str" cm="1">
        <f t="array" ref="J67">_xlfn.TEXTJOIN(", ",TRUE,_xlfn._xlws.SORT(_xlfn.UNIQUE(IF(sortingWEC!$A$3:$A$60=H67,sortingWEC!$D$3:$D$60,""))))</f>
        <v>D'station Racing</v>
      </c>
      <c r="K67" t="str" cm="1">
        <f t="array" ref="K67">_xlfn.TEXTJOIN(", ",TRUE,_xlfn._xlws.SORT(_xlfn.UNIQUE(IF(sortingELMS!$A$3:$A$300=H67,sortingELMS!$D$3:$D$300,""))))</f>
        <v/>
      </c>
      <c r="L67" t="str" cm="1">
        <f t="array" ref="L67">_xlfn.TEXTJOIN(", ",TRUE,_xlfn._xlws.SORT(_xlfn.UNIQUE(IF(LMGTELLMRResults!$E$2:$E$331=H67,LMGTELLMRResults!$F$2:$F$331,""))))</f>
        <v>D'station Racing</v>
      </c>
      <c r="N67">
        <v>1</v>
      </c>
    </row>
    <row r="68" spans="7:14" x14ac:dyDescent="0.25">
      <c r="G68">
        <v>1</v>
      </c>
      <c r="H68">
        <v>911</v>
      </c>
      <c r="I68" t="str" cm="1">
        <f t="array" ref="I68">_xlfn.TEXTJOIN(", ",TRUE,_xlfn._xlws.SORT(_xlfn.UNIQUE(IF(sortingIMSA!$A$3:$A$25=H68,sortingIMSA!$D$3:$D$25,""))))</f>
        <v>Porsche GT Team</v>
      </c>
      <c r="J68" t="str" cm="1">
        <f t="array" ref="J68">_xlfn.TEXTJOIN(", ",TRUE,_xlfn._xlws.SORT(_xlfn.UNIQUE(IF(sortingWEC!$A$3:$A$60=H68,sortingWEC!$D$3:$D$60,""))))</f>
        <v/>
      </c>
      <c r="K68" t="str" cm="1">
        <f t="array" ref="K68">_xlfn.TEXTJOIN(", ",TRUE,_xlfn._xlws.SORT(_xlfn.UNIQUE(IF(sortingELMS!$A$3:$A$300=H68,sortingELMS!$D$3:$D$300,""))))</f>
        <v/>
      </c>
      <c r="L68" t="str" cm="1">
        <f t="array" ref="L68">_xlfn.TEXTJOIN(", ",TRUE,_xlfn._xlws.SORT(_xlfn.UNIQUE(IF(LMGTELLMRResults!$E$2:$E$331=H68,LMGTELLMRResults!$F$2:$F$331,""))))</f>
        <v>Proton Competition</v>
      </c>
      <c r="N68">
        <v>2</v>
      </c>
    </row>
    <row r="69" spans="7:14" x14ac:dyDescent="0.25">
      <c r="G69" t="str">
        <v/>
      </c>
      <c r="H69">
        <v>912</v>
      </c>
      <c r="I69" t="str" cm="1">
        <f t="array" ref="I69">_xlfn.TEXTJOIN(", ",TRUE,_xlfn._xlws.SORT(_xlfn.UNIQUE(IF(sortingIMSA!$A$3:$A$25=H69,sortingIMSA!$D$3:$D$25,""))))</f>
        <v>Porsche GT Team</v>
      </c>
      <c r="J69" t="str" cm="1">
        <f t="array" ref="J69">_xlfn.TEXTJOIN(", ",TRUE,_xlfn._xlws.SORT(_xlfn.UNIQUE(IF(sortingWEC!$A$3:$A$60=H69,sortingWEC!$D$3:$D$60,""))))</f>
        <v/>
      </c>
      <c r="K69" t="str" cm="1">
        <f t="array" ref="K69">_xlfn.TEXTJOIN(", ",TRUE,_xlfn._xlws.SORT(_xlfn.UNIQUE(IF(sortingELMS!$A$3:$A$300=H69,sortingELMS!$D$3:$D$300,""))))</f>
        <v/>
      </c>
      <c r="L69" t="str" cm="1">
        <f t="array" ref="L69">_xlfn.TEXTJOIN(", ",TRUE,_xlfn._xlws.SORT(_xlfn.UNIQUE(IF(LMGTELLMRResults!$E$2:$E$331=H69,LMGTELLMRResults!$F$2:$F$331,""))))</f>
        <v/>
      </c>
      <c r="N69">
        <v>1</v>
      </c>
    </row>
    <row r="70" spans="7:14" x14ac:dyDescent="0.25">
      <c r="I70" t="str" cm="1">
        <f t="array" ref="I70:K70">_xlfn.HSTACK(_xlfn.IFNA(INDEX(sortingIMSA!$D$3:$D$25,MATCH(numberPresence!H70,sortingIMSA!$A$3:$A$25,0)),""),_xlfn.IFNA(INDEX(sortingWEC!$D$3:$D$60,MATCH(numberPresence!H70,sortingWEC!$A$3:$A$60,0)),""),_xlfn.IFNA(INDEX(sortingELMS!$D$3:$D$65,MATCH(numberPresence!H70,sortingELMS!$A$3:$A$65,0)),""))</f>
        <v/>
      </c>
      <c r="J70" t="str">
        <v/>
      </c>
      <c r="K70" t="str">
        <v/>
      </c>
    </row>
    <row r="71" spans="7:14" x14ac:dyDescent="0.25">
      <c r="I71" t="str" cm="1">
        <f t="array" ref="I71:K71">_xlfn.HSTACK(_xlfn.IFNA(INDEX(sortingIMSA!$D$3:$D$25,MATCH(numberPresence!H71,sortingIMSA!$A$3:$A$25,0)),""),_xlfn.IFNA(INDEX(sortingWEC!$D$3:$D$60,MATCH(numberPresence!H71,sortingWEC!$A$3:$A$60,0)),""),_xlfn.IFNA(INDEX(sortingELMS!$D$3:$D$65,MATCH(numberPresence!H71,sortingELMS!$A$3:$A$65,0)),""))</f>
        <v/>
      </c>
      <c r="J71" t="str">
        <v/>
      </c>
      <c r="K71" t="str">
        <v/>
      </c>
    </row>
    <row r="72" spans="7:14" x14ac:dyDescent="0.25">
      <c r="I72" t="str" cm="1">
        <f t="array" ref="I72:K72">_xlfn.HSTACK(_xlfn.IFNA(INDEX(sortingIMSA!$D$3:$D$25,MATCH(numberPresence!H72,sortingIMSA!$A$3:$A$25,0)),""),_xlfn.IFNA(INDEX(sortingWEC!$D$3:$D$60,MATCH(numberPresence!H72,sortingWEC!$A$3:$A$60,0)),""),_xlfn.IFNA(INDEX(sortingELMS!$D$3:$D$65,MATCH(numberPresence!H72,sortingELMS!$A$3:$A$65,0)),""))</f>
        <v/>
      </c>
      <c r="J72" t="str">
        <v/>
      </c>
      <c r="K72" t="str">
        <v/>
      </c>
    </row>
    <row r="73" spans="7:14" x14ac:dyDescent="0.25">
      <c r="I73" t="str" cm="1">
        <f t="array" ref="I73:K73">_xlfn.HSTACK(_xlfn.IFNA(INDEX(sortingIMSA!$D$3:$D$25,MATCH(numberPresence!H73,sortingIMSA!$A$3:$A$25,0)),""),_xlfn.IFNA(INDEX(sortingWEC!$D$3:$D$60,MATCH(numberPresence!H73,sortingWEC!$A$3:$A$60,0)),""),_xlfn.IFNA(INDEX(sortingELMS!$D$3:$D$65,MATCH(numberPresence!H73,sortingELMS!$A$3:$A$65,0)),""))</f>
        <v/>
      </c>
      <c r="J73" t="str">
        <v/>
      </c>
      <c r="K73" t="str">
        <v/>
      </c>
    </row>
    <row r="74" spans="7:14" x14ac:dyDescent="0.25">
      <c r="I74" t="str" cm="1">
        <f t="array" ref="I74:K74">_xlfn.HSTACK(_xlfn.IFNA(INDEX(sortingIMSA!$D$3:$D$25,MATCH(numberPresence!H74,sortingIMSA!$A$3:$A$25,0)),""),_xlfn.IFNA(INDEX(sortingWEC!$D$3:$D$60,MATCH(numberPresence!H74,sortingWEC!$A$3:$A$60,0)),""),_xlfn.IFNA(INDEX(sortingELMS!$D$3:$D$65,MATCH(numberPresence!H74,sortingELMS!$A$3:$A$65,0)),""))</f>
        <v/>
      </c>
      <c r="J74" t="str">
        <v/>
      </c>
      <c r="K74" t="str">
        <v/>
      </c>
    </row>
    <row r="75" spans="7:14" x14ac:dyDescent="0.25">
      <c r="I75" t="str" cm="1">
        <f t="array" ref="I75:K75">_xlfn.HSTACK(_xlfn.IFNA(INDEX(sortingIMSA!$D$3:$D$25,MATCH(numberPresence!H75,sortingIMSA!$A$3:$A$25,0)),""),_xlfn.IFNA(INDEX(sortingWEC!$D$3:$D$60,MATCH(numberPresence!H75,sortingWEC!$A$3:$A$60,0)),""),_xlfn.IFNA(INDEX(sortingELMS!$D$3:$D$65,MATCH(numberPresence!H75,sortingELMS!$A$3:$A$65,0)),""))</f>
        <v/>
      </c>
      <c r="J75" t="str">
        <v/>
      </c>
      <c r="K75" t="str">
        <v/>
      </c>
    </row>
    <row r="76" spans="7:14" x14ac:dyDescent="0.25">
      <c r="I76" t="str" cm="1">
        <f t="array" ref="I76:K76">_xlfn.HSTACK(_xlfn.IFNA(INDEX(sortingIMSA!$D$3:$D$25,MATCH(numberPresence!H76,sortingIMSA!$A$3:$A$25,0)),""),_xlfn.IFNA(INDEX(sortingWEC!$D$3:$D$60,MATCH(numberPresence!H76,sortingWEC!$A$3:$A$60,0)),""),_xlfn.IFNA(INDEX(sortingELMS!$D$3:$D$65,MATCH(numberPresence!H76,sortingELMS!$A$3:$A$65,0)),""))</f>
        <v/>
      </c>
      <c r="J76" t="str">
        <v/>
      </c>
      <c r="K76" t="str">
        <v/>
      </c>
    </row>
    <row r="77" spans="7:14" x14ac:dyDescent="0.25">
      <c r="I77" t="str" cm="1">
        <f t="array" ref="I77:K77">_xlfn.HSTACK(_xlfn.IFNA(INDEX(sortingIMSA!$D$3:$D$25,MATCH(numberPresence!H77,sortingIMSA!$A$3:$A$25,0)),""),_xlfn.IFNA(INDEX(sortingWEC!$D$3:$D$60,MATCH(numberPresence!H77,sortingWEC!$A$3:$A$60,0)),""),_xlfn.IFNA(INDEX(sortingELMS!$D$3:$D$65,MATCH(numberPresence!H77,sortingELMS!$A$3:$A$65,0)),""))</f>
        <v/>
      </c>
      <c r="J77" t="str">
        <v/>
      </c>
      <c r="K77" t="str">
        <v/>
      </c>
    </row>
    <row r="78" spans="7:14" x14ac:dyDescent="0.25">
      <c r="I78" t="str" cm="1">
        <f t="array" ref="I78:K78">_xlfn.HSTACK(_xlfn.IFNA(INDEX(sortingIMSA!$D$3:$D$25,MATCH(numberPresence!H78,sortingIMSA!$A$3:$A$25,0)),""),_xlfn.IFNA(INDEX(sortingWEC!$D$3:$D$60,MATCH(numberPresence!H78,sortingWEC!$A$3:$A$60,0)),""),_xlfn.IFNA(INDEX(sortingELMS!$D$3:$D$65,MATCH(numberPresence!H78,sortingELMS!$A$3:$A$65,0)),""))</f>
        <v/>
      </c>
      <c r="J78" t="str">
        <v/>
      </c>
      <c r="K78" t="str">
        <v/>
      </c>
    </row>
    <row r="79" spans="7:14" x14ac:dyDescent="0.25">
      <c r="I79" t="str" cm="1">
        <f t="array" ref="I79:K79">_xlfn.HSTACK(_xlfn.IFNA(INDEX(sortingIMSA!$D$3:$D$25,MATCH(numberPresence!H79,sortingIMSA!$A$3:$A$25,0)),""),_xlfn.IFNA(INDEX(sortingWEC!$D$3:$D$60,MATCH(numberPresence!H79,sortingWEC!$A$3:$A$60,0)),""),_xlfn.IFNA(INDEX(sortingELMS!$D$3:$D$65,MATCH(numberPresence!H79,sortingELMS!$A$3:$A$65,0)),""))</f>
        <v/>
      </c>
      <c r="J79" t="str">
        <v/>
      </c>
      <c r="K79" t="str">
        <v/>
      </c>
    </row>
    <row r="80" spans="7:14" x14ac:dyDescent="0.25">
      <c r="I80" t="str" cm="1">
        <f t="array" ref="I80:K80">_xlfn.HSTACK(_xlfn.IFNA(INDEX(sortingIMSA!$D$3:$D$25,MATCH(numberPresence!H80,sortingIMSA!$A$3:$A$25,0)),""),_xlfn.IFNA(INDEX(sortingWEC!$D$3:$D$60,MATCH(numberPresence!H80,sortingWEC!$A$3:$A$60,0)),""),_xlfn.IFNA(INDEX(sortingELMS!$D$3:$D$65,MATCH(numberPresence!H80,sortingELMS!$A$3:$A$65,0)),""))</f>
        <v/>
      </c>
      <c r="J80" t="str">
        <v/>
      </c>
      <c r="K80" t="str">
        <v/>
      </c>
    </row>
    <row r="81" spans="9:11" x14ac:dyDescent="0.25">
      <c r="I81" t="str" cm="1">
        <f t="array" ref="I81:K81">_xlfn.HSTACK(_xlfn.IFNA(INDEX(sortingIMSA!$D$3:$D$25,MATCH(numberPresence!H81,sortingIMSA!$A$3:$A$25,0)),""),_xlfn.IFNA(INDEX(sortingWEC!$D$3:$D$60,MATCH(numberPresence!H81,sortingWEC!$A$3:$A$60,0)),""),_xlfn.IFNA(INDEX(sortingELMS!$D$3:$D$65,MATCH(numberPresence!H81,sortingELMS!$A$3:$A$65,0)),""))</f>
        <v/>
      </c>
      <c r="J81" t="str">
        <v/>
      </c>
      <c r="K81" t="str">
        <v/>
      </c>
    </row>
    <row r="82" spans="9:11" x14ac:dyDescent="0.25">
      <c r="I82" t="str" cm="1">
        <f t="array" ref="I82:K82">_xlfn.HSTACK(_xlfn.IFNA(INDEX(sortingIMSA!$D$3:$D$25,MATCH(numberPresence!H82,sortingIMSA!$A$3:$A$25,0)),""),_xlfn.IFNA(INDEX(sortingWEC!$D$3:$D$60,MATCH(numberPresence!H82,sortingWEC!$A$3:$A$60,0)),""),_xlfn.IFNA(INDEX(sortingELMS!$D$3:$D$65,MATCH(numberPresence!H82,sortingELMS!$A$3:$A$65,0)),""))</f>
        <v/>
      </c>
      <c r="J82" t="str">
        <v/>
      </c>
      <c r="K82" t="str">
        <v/>
      </c>
    </row>
    <row r="83" spans="9:11" x14ac:dyDescent="0.25">
      <c r="I83" t="str" cm="1">
        <f t="array" ref="I83:K83">_xlfn.HSTACK(_xlfn.IFNA(INDEX(sortingIMSA!$D$3:$D$25,MATCH(numberPresence!H83,sortingIMSA!$A$3:$A$25,0)),""),_xlfn.IFNA(INDEX(sortingWEC!$D$3:$D$60,MATCH(numberPresence!H83,sortingWEC!$A$3:$A$60,0)),""),_xlfn.IFNA(INDEX(sortingELMS!$D$3:$D$65,MATCH(numberPresence!H83,sortingELMS!$A$3:$A$65,0)),""))</f>
        <v/>
      </c>
      <c r="J83" t="str">
        <v/>
      </c>
      <c r="K83" t="str">
        <v/>
      </c>
    </row>
    <row r="84" spans="9:11" x14ac:dyDescent="0.25">
      <c r="I84" t="str" cm="1">
        <f t="array" ref="I84:K84">_xlfn.HSTACK(_xlfn.IFNA(INDEX(sortingIMSA!$D$3:$D$25,MATCH(numberPresence!H84,sortingIMSA!$A$3:$A$25,0)),""),_xlfn.IFNA(INDEX(sortingWEC!$D$3:$D$60,MATCH(numberPresence!H84,sortingWEC!$A$3:$A$60,0)),""),_xlfn.IFNA(INDEX(sortingELMS!$D$3:$D$65,MATCH(numberPresence!H84,sortingELMS!$A$3:$A$65,0)),""))</f>
        <v/>
      </c>
      <c r="J84" t="str">
        <v/>
      </c>
      <c r="K84" t="str">
        <v/>
      </c>
    </row>
    <row r="85" spans="9:11" x14ac:dyDescent="0.25">
      <c r="I85" t="str" cm="1">
        <f t="array" ref="I85:K85">_xlfn.HSTACK(_xlfn.IFNA(INDEX(sortingIMSA!$D$3:$D$25,MATCH(numberPresence!H85,sortingIMSA!$A$3:$A$25,0)),""),_xlfn.IFNA(INDEX(sortingWEC!$D$3:$D$60,MATCH(numberPresence!H85,sortingWEC!$A$3:$A$60,0)),""),_xlfn.IFNA(INDEX(sortingELMS!$D$3:$D$65,MATCH(numberPresence!H85,sortingELMS!$A$3:$A$65,0)),""))</f>
        <v/>
      </c>
      <c r="J85" t="str">
        <v/>
      </c>
      <c r="K85" t="str">
        <v/>
      </c>
    </row>
    <row r="86" spans="9:11" x14ac:dyDescent="0.25">
      <c r="I86" t="str" cm="1">
        <f t="array" ref="I86:K86">_xlfn.HSTACK(_xlfn.IFNA(INDEX(sortingIMSA!$D$3:$D$25,MATCH(numberPresence!H86,sortingIMSA!$A$3:$A$25,0)),""),_xlfn.IFNA(INDEX(sortingWEC!$D$3:$D$60,MATCH(numberPresence!H86,sortingWEC!$A$3:$A$60,0)),""),_xlfn.IFNA(INDEX(sortingELMS!$D$3:$D$65,MATCH(numberPresence!H86,sortingELMS!$A$3:$A$65,0)),""))</f>
        <v/>
      </c>
      <c r="J86" t="str">
        <v/>
      </c>
      <c r="K86" t="str">
        <v/>
      </c>
    </row>
    <row r="87" spans="9:11" x14ac:dyDescent="0.25">
      <c r="I87" t="str" cm="1">
        <f t="array" ref="I87:K87">_xlfn.HSTACK(_xlfn.IFNA(INDEX(sortingIMSA!$D$3:$D$25,MATCH(numberPresence!H87,sortingIMSA!$A$3:$A$25,0)),""),_xlfn.IFNA(INDEX(sortingWEC!$D$3:$D$60,MATCH(numberPresence!H87,sortingWEC!$A$3:$A$60,0)),""),_xlfn.IFNA(INDEX(sortingELMS!$D$3:$D$65,MATCH(numberPresence!H87,sortingELMS!$A$3:$A$65,0)),""))</f>
        <v/>
      </c>
      <c r="J87" t="str">
        <v/>
      </c>
      <c r="K87" t="str">
        <v/>
      </c>
    </row>
    <row r="88" spans="9:11" x14ac:dyDescent="0.25">
      <c r="I88" t="str" cm="1">
        <f t="array" ref="I88:K88">_xlfn.HSTACK(_xlfn.IFNA(INDEX(sortingIMSA!$D$3:$D$25,MATCH(numberPresence!H88,sortingIMSA!$A$3:$A$25,0)),""),_xlfn.IFNA(INDEX(sortingWEC!$D$3:$D$60,MATCH(numberPresence!H88,sortingWEC!$A$3:$A$60,0)),""),_xlfn.IFNA(INDEX(sortingELMS!$D$3:$D$65,MATCH(numberPresence!H88,sortingELMS!$A$3:$A$65,0)),""))</f>
        <v/>
      </c>
      <c r="J88" t="str">
        <v/>
      </c>
      <c r="K88" t="str">
        <v/>
      </c>
    </row>
    <row r="89" spans="9:11" x14ac:dyDescent="0.25">
      <c r="I89" t="str" cm="1">
        <f t="array" ref="I89:K89">_xlfn.HSTACK(_xlfn.IFNA(INDEX(sortingIMSA!$D$3:$D$25,MATCH(numberPresence!H89,sortingIMSA!$A$3:$A$25,0)),""),_xlfn.IFNA(INDEX(sortingWEC!$D$3:$D$60,MATCH(numberPresence!H89,sortingWEC!$A$3:$A$60,0)),""),_xlfn.IFNA(INDEX(sortingELMS!$D$3:$D$65,MATCH(numberPresence!H89,sortingELMS!$A$3:$A$65,0)),""))</f>
        <v/>
      </c>
      <c r="J89" t="str">
        <v/>
      </c>
      <c r="K89" t="str">
        <v/>
      </c>
    </row>
    <row r="90" spans="9:11" x14ac:dyDescent="0.25">
      <c r="I90" t="str" cm="1">
        <f t="array" ref="I90:K90">_xlfn.HSTACK(_xlfn.IFNA(INDEX(sortingIMSA!$D$3:$D$25,MATCH(numberPresence!H90,sortingIMSA!$A$3:$A$25,0)),""),_xlfn.IFNA(INDEX(sortingWEC!$D$3:$D$60,MATCH(numberPresence!H90,sortingWEC!$A$3:$A$60,0)),""),_xlfn.IFNA(INDEX(sortingELMS!$D$3:$D$65,MATCH(numberPresence!H90,sortingELMS!$A$3:$A$65,0)),""))</f>
        <v/>
      </c>
      <c r="J90" t="str">
        <v/>
      </c>
      <c r="K90" t="str">
        <v/>
      </c>
    </row>
    <row r="91" spans="9:11" x14ac:dyDescent="0.25">
      <c r="I91" t="str" cm="1">
        <f t="array" ref="I91:K91">_xlfn.HSTACK(_xlfn.IFNA(INDEX(sortingIMSA!$D$3:$D$25,MATCH(numberPresence!H91,sortingIMSA!$A$3:$A$25,0)),""),_xlfn.IFNA(INDEX(sortingWEC!$D$3:$D$60,MATCH(numberPresence!H91,sortingWEC!$A$3:$A$60,0)),""),_xlfn.IFNA(INDEX(sortingELMS!$D$3:$D$65,MATCH(numberPresence!H91,sortingELMS!$A$3:$A$65,0)),""))</f>
        <v/>
      </c>
      <c r="J91" t="str">
        <v/>
      </c>
      <c r="K91" t="str">
        <v/>
      </c>
    </row>
    <row r="92" spans="9:11" x14ac:dyDescent="0.25">
      <c r="I92" t="str" cm="1">
        <f t="array" ref="I92:K92">_xlfn.HSTACK(_xlfn.IFNA(INDEX(sortingIMSA!$D$3:$D$25,MATCH(numberPresence!H92,sortingIMSA!$A$3:$A$25,0)),""),_xlfn.IFNA(INDEX(sortingWEC!$D$3:$D$60,MATCH(numberPresence!H92,sortingWEC!$A$3:$A$60,0)),""),_xlfn.IFNA(INDEX(sortingELMS!$D$3:$D$65,MATCH(numberPresence!H92,sortingELMS!$A$3:$A$65,0)),""))</f>
        <v/>
      </c>
      <c r="J92" t="str">
        <v/>
      </c>
      <c r="K92" t="str">
        <v/>
      </c>
    </row>
    <row r="93" spans="9:11" x14ac:dyDescent="0.25">
      <c r="I93" t="str" cm="1">
        <f t="array" ref="I93:K93">_xlfn.HSTACK(_xlfn.IFNA(INDEX(sortingIMSA!$D$3:$D$25,MATCH(numberPresence!H93,sortingIMSA!$A$3:$A$25,0)),""),_xlfn.IFNA(INDEX(sortingWEC!$D$3:$D$60,MATCH(numberPresence!H93,sortingWEC!$A$3:$A$60,0)),""),_xlfn.IFNA(INDEX(sortingELMS!$D$3:$D$65,MATCH(numberPresence!H93,sortingELMS!$A$3:$A$65,0)),""))</f>
        <v/>
      </c>
      <c r="J93" t="str">
        <v/>
      </c>
      <c r="K93" t="str">
        <v/>
      </c>
    </row>
    <row r="94" spans="9:11" x14ac:dyDescent="0.25">
      <c r="I94" t="str" cm="1">
        <f t="array" ref="I94:K94">_xlfn.HSTACK(_xlfn.IFNA(INDEX(sortingIMSA!$D$3:$D$25,MATCH(numberPresence!H94,sortingIMSA!$A$3:$A$25,0)),""),_xlfn.IFNA(INDEX(sortingWEC!$D$3:$D$60,MATCH(numberPresence!H94,sortingWEC!$A$3:$A$60,0)),""),_xlfn.IFNA(INDEX(sortingELMS!$D$3:$D$65,MATCH(numberPresence!H94,sortingELMS!$A$3:$A$65,0)),""))</f>
        <v/>
      </c>
      <c r="J94" t="str">
        <v/>
      </c>
      <c r="K94" t="str">
        <v/>
      </c>
    </row>
    <row r="95" spans="9:11" x14ac:dyDescent="0.25">
      <c r="I95" t="str" cm="1">
        <f t="array" ref="I95:K95">_xlfn.HSTACK(_xlfn.IFNA(INDEX(sortingIMSA!$D$3:$D$25,MATCH(numberPresence!H95,sortingIMSA!$A$3:$A$25,0)),""),_xlfn.IFNA(INDEX(sortingWEC!$D$3:$D$60,MATCH(numberPresence!H95,sortingWEC!$A$3:$A$60,0)),""),_xlfn.IFNA(INDEX(sortingELMS!$D$3:$D$65,MATCH(numberPresence!H95,sortingELMS!$A$3:$A$65,0)),""))</f>
        <v/>
      </c>
      <c r="J95" t="str">
        <v/>
      </c>
      <c r="K95" t="str">
        <v/>
      </c>
    </row>
    <row r="96" spans="9:11" x14ac:dyDescent="0.25">
      <c r="I96" t="str" cm="1">
        <f t="array" ref="I96:K96">_xlfn.HSTACK(_xlfn.IFNA(INDEX(sortingIMSA!$D$3:$D$25,MATCH(numberPresence!H96,sortingIMSA!$A$3:$A$25,0)),""),_xlfn.IFNA(INDEX(sortingWEC!$D$3:$D$60,MATCH(numberPresence!H96,sortingWEC!$A$3:$A$60,0)),""),_xlfn.IFNA(INDEX(sortingELMS!$D$3:$D$65,MATCH(numberPresence!H96,sortingELMS!$A$3:$A$65,0)),""))</f>
        <v/>
      </c>
      <c r="J96" t="str">
        <v/>
      </c>
      <c r="K96" t="str">
        <v/>
      </c>
    </row>
    <row r="97" spans="9:11" x14ac:dyDescent="0.25">
      <c r="I97" t="str" cm="1">
        <f t="array" ref="I97:K97">_xlfn.HSTACK(_xlfn.IFNA(INDEX(sortingIMSA!$D$3:$D$25,MATCH(numberPresence!H97,sortingIMSA!$A$3:$A$25,0)),""),_xlfn.IFNA(INDEX(sortingWEC!$D$3:$D$60,MATCH(numberPresence!H97,sortingWEC!$A$3:$A$60,0)),""),_xlfn.IFNA(INDEX(sortingELMS!$D$3:$D$65,MATCH(numberPresence!H97,sortingELMS!$A$3:$A$65,0)),""))</f>
        <v/>
      </c>
      <c r="J97" t="str">
        <v/>
      </c>
      <c r="K97" t="str">
        <v/>
      </c>
    </row>
    <row r="98" spans="9:11" x14ac:dyDescent="0.25">
      <c r="I98" t="str" cm="1">
        <f t="array" ref="I98:K98">_xlfn.HSTACK(_xlfn.IFNA(INDEX(sortingIMSA!$D$3:$D$25,MATCH(numberPresence!H98,sortingIMSA!$A$3:$A$25,0)),""),_xlfn.IFNA(INDEX(sortingWEC!$D$3:$D$60,MATCH(numberPresence!H98,sortingWEC!$A$3:$A$60,0)),""),_xlfn.IFNA(INDEX(sortingELMS!$D$3:$D$65,MATCH(numberPresence!H98,sortingELMS!$A$3:$A$65,0)),""))</f>
        <v/>
      </c>
      <c r="J98" t="str">
        <v/>
      </c>
      <c r="K98" t="str">
        <v/>
      </c>
    </row>
    <row r="99" spans="9:11" x14ac:dyDescent="0.25">
      <c r="I99" t="str" cm="1">
        <f t="array" ref="I99:K99">_xlfn.HSTACK(_xlfn.IFNA(INDEX(sortingIMSA!$D$3:$D$25,MATCH(numberPresence!H99,sortingIMSA!$A$3:$A$25,0)),""),_xlfn.IFNA(INDEX(sortingWEC!$D$3:$D$60,MATCH(numberPresence!H99,sortingWEC!$A$3:$A$60,0)),""),_xlfn.IFNA(INDEX(sortingELMS!$D$3:$D$65,MATCH(numberPresence!H99,sortingELMS!$A$3:$A$65,0)),""))</f>
        <v/>
      </c>
      <c r="J99" t="str">
        <v/>
      </c>
      <c r="K99" t="str">
        <v/>
      </c>
    </row>
    <row r="100" spans="9:11" x14ac:dyDescent="0.25">
      <c r="I100" t="str" cm="1">
        <f t="array" ref="I100:K100">_xlfn.HSTACK(_xlfn.IFNA(INDEX(sortingIMSA!$D$3:$D$25,MATCH(numberPresence!H100,sortingIMSA!$A$3:$A$25,0)),""),_xlfn.IFNA(INDEX(sortingWEC!$D$3:$D$60,MATCH(numberPresence!H100,sortingWEC!$A$3:$A$60,0)),""),_xlfn.IFNA(INDEX(sortingELMS!$D$3:$D$65,MATCH(numberPresence!H100,sortingELMS!$A$3:$A$65,0)),""))</f>
        <v/>
      </c>
      <c r="J100" t="str">
        <v/>
      </c>
      <c r="K100" t="str">
        <v/>
      </c>
    </row>
    <row r="101" spans="9:11" x14ac:dyDescent="0.25">
      <c r="I101" t="str" cm="1">
        <f t="array" ref="I101:K101">_xlfn.HSTACK(_xlfn.IFNA(INDEX(sortingIMSA!$D$3:$D$25,MATCH(numberPresence!H101,sortingIMSA!$A$3:$A$25,0)),""),_xlfn.IFNA(INDEX(sortingWEC!$D$3:$D$60,MATCH(numberPresence!H101,sortingWEC!$A$3:$A$60,0)),""),_xlfn.IFNA(INDEX(sortingELMS!$D$3:$D$65,MATCH(numberPresence!H101,sortingELMS!$A$3:$A$65,0)),""))</f>
        <v/>
      </c>
      <c r="J101" t="str">
        <v/>
      </c>
      <c r="K101" t="str">
        <v/>
      </c>
    </row>
  </sheetData>
  <mergeCells count="2">
    <mergeCell ref="H1:H2"/>
    <mergeCell ref="I1:L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8D2AD-3D03-4694-9D22-30381A29F7E7}">
  <sheetPr filterMode="1"/>
  <dimension ref="A1:J2140"/>
  <sheetViews>
    <sheetView workbookViewId="0">
      <selection activeCell="C64" sqref="C64"/>
    </sheetView>
  </sheetViews>
  <sheetFormatPr defaultRowHeight="15" x14ac:dyDescent="0.25"/>
  <cols>
    <col min="1" max="1" width="7.140625" bestFit="1" customWidth="1"/>
    <col min="2" max="2" width="8.42578125" bestFit="1" customWidth="1"/>
    <col min="3" max="3" width="14.42578125" bestFit="1" customWidth="1"/>
    <col min="4" max="4" width="6.42578125" bestFit="1" customWidth="1"/>
    <col min="5" max="5" width="43.28515625" bestFit="1" customWidth="1"/>
    <col min="6" max="6" width="37.28515625" bestFit="1" customWidth="1"/>
    <col min="7" max="7" width="32.5703125" bestFit="1" customWidth="1"/>
    <col min="8" max="8" width="7.140625" bestFit="1" customWidth="1"/>
    <col min="9" max="9" width="8.28515625" bestFit="1" customWidth="1"/>
    <col min="10" max="10" width="22.85546875" bestFit="1" customWidth="1"/>
  </cols>
  <sheetData>
    <row r="1" spans="1:10" x14ac:dyDescent="0.25">
      <c r="A1" t="s">
        <v>569</v>
      </c>
      <c r="B1" t="s">
        <v>324</v>
      </c>
      <c r="C1" t="s">
        <v>35</v>
      </c>
      <c r="D1" t="s">
        <v>188</v>
      </c>
      <c r="E1" t="s">
        <v>0</v>
      </c>
      <c r="F1" t="s">
        <v>325</v>
      </c>
      <c r="G1" t="s">
        <v>326</v>
      </c>
      <c r="H1" t="s">
        <v>327</v>
      </c>
      <c r="I1" t="s">
        <v>328</v>
      </c>
      <c r="J1" t="s">
        <v>329</v>
      </c>
    </row>
    <row r="2" spans="1:10" hidden="1" x14ac:dyDescent="0.25">
      <c r="A2">
        <v>2012</v>
      </c>
      <c r="G2" t="s">
        <v>330</v>
      </c>
    </row>
    <row r="3" spans="1:10" hidden="1" x14ac:dyDescent="0.25">
      <c r="A3">
        <v>2012</v>
      </c>
      <c r="B3">
        <v>1</v>
      </c>
      <c r="C3" t="s">
        <v>201</v>
      </c>
      <c r="D3">
        <v>1</v>
      </c>
      <c r="E3" t="s">
        <v>331</v>
      </c>
      <c r="F3" t="s">
        <v>332</v>
      </c>
      <c r="G3" t="s">
        <v>200</v>
      </c>
      <c r="H3" t="s">
        <v>106</v>
      </c>
      <c r="I3">
        <v>378</v>
      </c>
      <c r="J3" t="s">
        <v>334</v>
      </c>
    </row>
    <row r="4" spans="1:10" hidden="1" x14ac:dyDescent="0.25">
      <c r="A4">
        <v>2012</v>
      </c>
      <c r="F4" t="s">
        <v>134</v>
      </c>
    </row>
    <row r="5" spans="1:10" hidden="1" x14ac:dyDescent="0.25">
      <c r="A5">
        <v>2012</v>
      </c>
      <c r="F5" t="s">
        <v>333</v>
      </c>
      <c r="G5" t="s">
        <v>335</v>
      </c>
    </row>
    <row r="6" spans="1:10" hidden="1" x14ac:dyDescent="0.25">
      <c r="A6">
        <v>2012</v>
      </c>
      <c r="G6" t="s">
        <v>336</v>
      </c>
    </row>
    <row r="7" spans="1:10" hidden="1" x14ac:dyDescent="0.25">
      <c r="A7">
        <v>2012</v>
      </c>
      <c r="B7">
        <v>2</v>
      </c>
      <c r="C7" t="s">
        <v>201</v>
      </c>
      <c r="D7">
        <v>2</v>
      </c>
      <c r="E7" t="s">
        <v>331</v>
      </c>
      <c r="F7" t="s">
        <v>337</v>
      </c>
      <c r="G7" t="s">
        <v>200</v>
      </c>
      <c r="H7" t="s">
        <v>106</v>
      </c>
      <c r="I7">
        <v>377</v>
      </c>
      <c r="J7" t="s">
        <v>340</v>
      </c>
    </row>
    <row r="8" spans="1:10" hidden="1" x14ac:dyDescent="0.25">
      <c r="A8">
        <v>2012</v>
      </c>
      <c r="F8" t="s">
        <v>338</v>
      </c>
    </row>
    <row r="9" spans="1:10" hidden="1" x14ac:dyDescent="0.25">
      <c r="A9">
        <v>2012</v>
      </c>
      <c r="F9" t="s">
        <v>339</v>
      </c>
      <c r="G9" t="s">
        <v>335</v>
      </c>
    </row>
    <row r="10" spans="1:10" hidden="1" x14ac:dyDescent="0.25">
      <c r="A10">
        <v>2012</v>
      </c>
      <c r="G10" t="s">
        <v>336</v>
      </c>
    </row>
    <row r="11" spans="1:10" hidden="1" x14ac:dyDescent="0.25">
      <c r="A11">
        <v>2012</v>
      </c>
      <c r="B11">
        <v>3</v>
      </c>
      <c r="C11" t="s">
        <v>201</v>
      </c>
      <c r="D11">
        <v>4</v>
      </c>
      <c r="E11" t="s">
        <v>341</v>
      </c>
      <c r="F11" t="s">
        <v>342</v>
      </c>
      <c r="G11" t="s">
        <v>203</v>
      </c>
      <c r="H11" t="s">
        <v>106</v>
      </c>
      <c r="I11">
        <v>375</v>
      </c>
      <c r="J11" t="s">
        <v>344</v>
      </c>
    </row>
    <row r="12" spans="1:10" hidden="1" x14ac:dyDescent="0.25">
      <c r="A12">
        <v>2012</v>
      </c>
      <c r="F12" t="s">
        <v>183</v>
      </c>
    </row>
    <row r="13" spans="1:10" hidden="1" x14ac:dyDescent="0.25">
      <c r="A13">
        <v>2012</v>
      </c>
      <c r="F13" t="s">
        <v>343</v>
      </c>
      <c r="G13" t="s">
        <v>335</v>
      </c>
    </row>
    <row r="14" spans="1:10" hidden="1" x14ac:dyDescent="0.25">
      <c r="A14">
        <v>2012</v>
      </c>
      <c r="G14" t="s">
        <v>345</v>
      </c>
    </row>
    <row r="15" spans="1:10" hidden="1" x14ac:dyDescent="0.25">
      <c r="A15">
        <v>2012</v>
      </c>
      <c r="B15">
        <v>4</v>
      </c>
      <c r="C15" t="s">
        <v>201</v>
      </c>
      <c r="D15">
        <v>12</v>
      </c>
      <c r="E15" t="s">
        <v>346</v>
      </c>
      <c r="F15" t="s">
        <v>347</v>
      </c>
      <c r="G15" t="s">
        <v>349</v>
      </c>
      <c r="H15" t="s">
        <v>106</v>
      </c>
      <c r="I15">
        <v>367</v>
      </c>
      <c r="J15" t="s">
        <v>350</v>
      </c>
    </row>
    <row r="16" spans="1:10" hidden="1" x14ac:dyDescent="0.25">
      <c r="A16">
        <v>2012</v>
      </c>
      <c r="F16" t="s">
        <v>137</v>
      </c>
    </row>
    <row r="17" spans="1:10" hidden="1" x14ac:dyDescent="0.25">
      <c r="A17">
        <v>2012</v>
      </c>
      <c r="F17" t="s">
        <v>348</v>
      </c>
      <c r="G17" t="s">
        <v>351</v>
      </c>
    </row>
    <row r="18" spans="1:10" hidden="1" x14ac:dyDescent="0.25">
      <c r="A18">
        <v>2012</v>
      </c>
      <c r="B18">
        <v>5</v>
      </c>
      <c r="C18" t="s">
        <v>201</v>
      </c>
      <c r="D18">
        <v>3</v>
      </c>
      <c r="E18" t="s">
        <v>331</v>
      </c>
      <c r="F18" t="s">
        <v>352</v>
      </c>
      <c r="G18" t="s">
        <v>203</v>
      </c>
      <c r="H18" t="s">
        <v>106</v>
      </c>
      <c r="I18">
        <v>366</v>
      </c>
      <c r="J18" t="s">
        <v>354</v>
      </c>
    </row>
    <row r="19" spans="1:10" hidden="1" x14ac:dyDescent="0.25">
      <c r="A19">
        <v>2012</v>
      </c>
      <c r="F19" t="s">
        <v>144</v>
      </c>
    </row>
    <row r="20" spans="1:10" hidden="1" x14ac:dyDescent="0.25">
      <c r="A20">
        <v>2012</v>
      </c>
      <c r="F20" t="s">
        <v>353</v>
      </c>
      <c r="G20" t="s">
        <v>335</v>
      </c>
    </row>
    <row r="21" spans="1:10" hidden="1" x14ac:dyDescent="0.25">
      <c r="A21">
        <v>2012</v>
      </c>
      <c r="G21" t="s">
        <v>345</v>
      </c>
    </row>
    <row r="22" spans="1:10" hidden="1" x14ac:dyDescent="0.25">
      <c r="A22">
        <v>2012</v>
      </c>
      <c r="B22">
        <v>6</v>
      </c>
      <c r="C22" t="s">
        <v>201</v>
      </c>
      <c r="D22">
        <v>22</v>
      </c>
      <c r="E22" t="s">
        <v>355</v>
      </c>
      <c r="F22" t="s">
        <v>356</v>
      </c>
      <c r="G22" t="s">
        <v>358</v>
      </c>
      <c r="H22" t="s">
        <v>106</v>
      </c>
      <c r="I22">
        <v>357</v>
      </c>
      <c r="J22" t="s">
        <v>359</v>
      </c>
    </row>
    <row r="23" spans="1:10" hidden="1" x14ac:dyDescent="0.25">
      <c r="A23">
        <v>2012</v>
      </c>
      <c r="F23" t="s">
        <v>357</v>
      </c>
    </row>
    <row r="24" spans="1:10" hidden="1" x14ac:dyDescent="0.25">
      <c r="A24">
        <v>2012</v>
      </c>
      <c r="F24" t="s">
        <v>180</v>
      </c>
      <c r="G24" t="s">
        <v>360</v>
      </c>
    </row>
    <row r="25" spans="1:10" hidden="1" x14ac:dyDescent="0.25">
      <c r="A25">
        <v>2012</v>
      </c>
      <c r="B25">
        <v>7</v>
      </c>
      <c r="C25" t="s">
        <v>191</v>
      </c>
      <c r="D25">
        <v>44</v>
      </c>
      <c r="E25" t="s">
        <v>361</v>
      </c>
      <c r="F25" t="s">
        <v>362</v>
      </c>
      <c r="G25" t="s">
        <v>365</v>
      </c>
      <c r="H25" t="s">
        <v>366</v>
      </c>
      <c r="I25">
        <v>354</v>
      </c>
      <c r="J25" t="s">
        <v>367</v>
      </c>
    </row>
    <row r="26" spans="1:10" hidden="1" x14ac:dyDescent="0.25">
      <c r="A26">
        <v>2012</v>
      </c>
      <c r="F26" t="s">
        <v>363</v>
      </c>
    </row>
    <row r="27" spans="1:10" hidden="1" x14ac:dyDescent="0.25">
      <c r="A27">
        <v>2012</v>
      </c>
      <c r="F27" t="s">
        <v>364</v>
      </c>
      <c r="G27" t="s">
        <v>368</v>
      </c>
    </row>
    <row r="28" spans="1:10" hidden="1" x14ac:dyDescent="0.25">
      <c r="A28">
        <v>2012</v>
      </c>
      <c r="B28">
        <v>8</v>
      </c>
      <c r="C28" t="s">
        <v>191</v>
      </c>
      <c r="D28">
        <v>46</v>
      </c>
      <c r="E28" t="s">
        <v>369</v>
      </c>
      <c r="F28" t="s">
        <v>370</v>
      </c>
      <c r="G28" t="s">
        <v>373</v>
      </c>
      <c r="H28" t="s">
        <v>366</v>
      </c>
      <c r="I28">
        <v>353</v>
      </c>
      <c r="J28" t="s">
        <v>374</v>
      </c>
    </row>
    <row r="29" spans="1:10" hidden="1" x14ac:dyDescent="0.25">
      <c r="A29">
        <v>2012</v>
      </c>
      <c r="F29" t="s">
        <v>371</v>
      </c>
    </row>
    <row r="30" spans="1:10" hidden="1" x14ac:dyDescent="0.25">
      <c r="A30">
        <v>2012</v>
      </c>
      <c r="F30" t="s">
        <v>372</v>
      </c>
      <c r="G30" t="s">
        <v>375</v>
      </c>
    </row>
    <row r="31" spans="1:10" hidden="1" x14ac:dyDescent="0.25">
      <c r="A31">
        <v>2012</v>
      </c>
      <c r="B31">
        <v>9</v>
      </c>
      <c r="C31" t="s">
        <v>191</v>
      </c>
      <c r="D31">
        <v>49</v>
      </c>
      <c r="E31" t="s">
        <v>376</v>
      </c>
      <c r="F31" t="s">
        <v>377</v>
      </c>
      <c r="G31" t="s">
        <v>373</v>
      </c>
      <c r="H31" t="s">
        <v>366</v>
      </c>
      <c r="I31">
        <v>352</v>
      </c>
      <c r="J31" t="s">
        <v>379</v>
      </c>
    </row>
    <row r="32" spans="1:10" hidden="1" x14ac:dyDescent="0.25">
      <c r="A32">
        <v>2012</v>
      </c>
      <c r="F32" t="s">
        <v>378</v>
      </c>
    </row>
    <row r="33" spans="1:10" hidden="1" x14ac:dyDescent="0.25">
      <c r="A33">
        <v>2012</v>
      </c>
      <c r="F33" t="s">
        <v>162</v>
      </c>
      <c r="G33" t="s">
        <v>375</v>
      </c>
    </row>
    <row r="34" spans="1:10" hidden="1" x14ac:dyDescent="0.25">
      <c r="A34">
        <v>2012</v>
      </c>
      <c r="B34">
        <v>10</v>
      </c>
      <c r="C34" t="s">
        <v>191</v>
      </c>
      <c r="D34">
        <v>26</v>
      </c>
      <c r="E34" t="s">
        <v>380</v>
      </c>
      <c r="F34" t="s">
        <v>381</v>
      </c>
      <c r="G34" t="s">
        <v>373</v>
      </c>
      <c r="H34" t="s">
        <v>366</v>
      </c>
      <c r="I34">
        <v>351</v>
      </c>
      <c r="J34" t="s">
        <v>383</v>
      </c>
    </row>
    <row r="35" spans="1:10" hidden="1" x14ac:dyDescent="0.25">
      <c r="A35">
        <v>2012</v>
      </c>
      <c r="F35" t="s">
        <v>140</v>
      </c>
    </row>
    <row r="36" spans="1:10" hidden="1" x14ac:dyDescent="0.25">
      <c r="A36">
        <v>2012</v>
      </c>
      <c r="F36" t="s">
        <v>382</v>
      </c>
      <c r="G36" t="s">
        <v>375</v>
      </c>
    </row>
    <row r="37" spans="1:10" hidden="1" x14ac:dyDescent="0.25">
      <c r="A37">
        <v>2012</v>
      </c>
      <c r="B37">
        <v>11</v>
      </c>
      <c r="C37" t="s">
        <v>201</v>
      </c>
      <c r="D37">
        <v>13</v>
      </c>
      <c r="E37" t="s">
        <v>346</v>
      </c>
      <c r="F37" t="s">
        <v>384</v>
      </c>
      <c r="G37" t="s">
        <v>349</v>
      </c>
      <c r="H37" t="s">
        <v>106</v>
      </c>
      <c r="I37">
        <v>350</v>
      </c>
      <c r="J37" t="s">
        <v>387</v>
      </c>
    </row>
    <row r="38" spans="1:10" hidden="1" x14ac:dyDescent="0.25">
      <c r="A38">
        <v>2012</v>
      </c>
      <c r="F38" t="s">
        <v>385</v>
      </c>
    </row>
    <row r="39" spans="1:10" hidden="1" x14ac:dyDescent="0.25">
      <c r="A39">
        <v>2012</v>
      </c>
      <c r="F39" t="s">
        <v>386</v>
      </c>
      <c r="G39" t="s">
        <v>351</v>
      </c>
    </row>
    <row r="40" spans="1:10" hidden="1" x14ac:dyDescent="0.25">
      <c r="A40">
        <v>2012</v>
      </c>
      <c r="B40">
        <v>12</v>
      </c>
      <c r="C40" t="s">
        <v>191</v>
      </c>
      <c r="D40">
        <v>41</v>
      </c>
      <c r="E40" t="s">
        <v>388</v>
      </c>
      <c r="F40" t="s">
        <v>389</v>
      </c>
      <c r="G40" t="s">
        <v>392</v>
      </c>
      <c r="H40" t="s">
        <v>366</v>
      </c>
      <c r="I40">
        <v>348</v>
      </c>
      <c r="J40" t="s">
        <v>393</v>
      </c>
    </row>
    <row r="41" spans="1:10" hidden="1" x14ac:dyDescent="0.25">
      <c r="A41">
        <v>2012</v>
      </c>
      <c r="F41" t="s">
        <v>390</v>
      </c>
    </row>
    <row r="42" spans="1:10" hidden="1" x14ac:dyDescent="0.25">
      <c r="A42">
        <v>2012</v>
      </c>
      <c r="F42" t="s">
        <v>391</v>
      </c>
      <c r="G42" t="s">
        <v>375</v>
      </c>
    </row>
    <row r="43" spans="1:10" hidden="1" x14ac:dyDescent="0.25">
      <c r="A43">
        <v>2012</v>
      </c>
      <c r="B43">
        <v>13</v>
      </c>
      <c r="C43" t="s">
        <v>191</v>
      </c>
      <c r="D43">
        <v>25</v>
      </c>
      <c r="E43" t="s">
        <v>394</v>
      </c>
      <c r="F43" t="s">
        <v>395</v>
      </c>
      <c r="G43" t="s">
        <v>373</v>
      </c>
      <c r="H43" t="s">
        <v>366</v>
      </c>
      <c r="I43">
        <v>346</v>
      </c>
      <c r="J43" t="s">
        <v>397</v>
      </c>
    </row>
    <row r="44" spans="1:10" hidden="1" x14ac:dyDescent="0.25">
      <c r="A44">
        <v>2012</v>
      </c>
      <c r="F44" t="s">
        <v>396</v>
      </c>
    </row>
    <row r="45" spans="1:10" hidden="1" x14ac:dyDescent="0.25">
      <c r="A45">
        <v>2012</v>
      </c>
      <c r="F45" t="s">
        <v>141</v>
      </c>
      <c r="G45" t="s">
        <v>375</v>
      </c>
    </row>
    <row r="46" spans="1:10" hidden="1" x14ac:dyDescent="0.25">
      <c r="A46">
        <v>2012</v>
      </c>
      <c r="B46">
        <v>14</v>
      </c>
      <c r="C46" t="s">
        <v>191</v>
      </c>
      <c r="D46">
        <v>35</v>
      </c>
      <c r="E46" t="s">
        <v>398</v>
      </c>
      <c r="F46" t="s">
        <v>399</v>
      </c>
      <c r="G46" t="s">
        <v>402</v>
      </c>
      <c r="H46" t="s">
        <v>366</v>
      </c>
      <c r="I46">
        <v>341</v>
      </c>
      <c r="J46" t="s">
        <v>403</v>
      </c>
    </row>
    <row r="47" spans="1:10" hidden="1" x14ac:dyDescent="0.25">
      <c r="A47">
        <v>2012</v>
      </c>
      <c r="F47" t="s">
        <v>400</v>
      </c>
    </row>
    <row r="48" spans="1:10" hidden="1" x14ac:dyDescent="0.25">
      <c r="A48">
        <v>2012</v>
      </c>
      <c r="F48" t="s">
        <v>401</v>
      </c>
      <c r="G48" t="s">
        <v>375</v>
      </c>
    </row>
    <row r="49" spans="1:10" hidden="1" x14ac:dyDescent="0.25">
      <c r="A49">
        <v>2012</v>
      </c>
      <c r="B49">
        <v>15</v>
      </c>
      <c r="C49" t="s">
        <v>191</v>
      </c>
      <c r="D49">
        <v>42</v>
      </c>
      <c r="E49" t="s">
        <v>388</v>
      </c>
      <c r="F49" t="s">
        <v>404</v>
      </c>
      <c r="G49" t="s">
        <v>392</v>
      </c>
      <c r="H49" t="s">
        <v>366</v>
      </c>
      <c r="I49">
        <v>340</v>
      </c>
      <c r="J49" t="s">
        <v>407</v>
      </c>
    </row>
    <row r="50" spans="1:10" hidden="1" x14ac:dyDescent="0.25">
      <c r="A50">
        <v>2012</v>
      </c>
      <c r="F50" t="s">
        <v>405</v>
      </c>
    </row>
    <row r="51" spans="1:10" hidden="1" x14ac:dyDescent="0.25">
      <c r="A51">
        <v>2012</v>
      </c>
      <c r="F51" t="s">
        <v>406</v>
      </c>
      <c r="G51" t="s">
        <v>375</v>
      </c>
    </row>
    <row r="52" spans="1:10" hidden="1" x14ac:dyDescent="0.25">
      <c r="A52">
        <v>2012</v>
      </c>
      <c r="B52">
        <v>16</v>
      </c>
      <c r="C52" t="s">
        <v>191</v>
      </c>
      <c r="D52">
        <v>23</v>
      </c>
      <c r="E52" t="s">
        <v>380</v>
      </c>
      <c r="F52" t="s">
        <v>408</v>
      </c>
      <c r="G52" t="s">
        <v>373</v>
      </c>
      <c r="H52" t="s">
        <v>366</v>
      </c>
      <c r="I52">
        <v>340</v>
      </c>
      <c r="J52" t="s">
        <v>407</v>
      </c>
    </row>
    <row r="53" spans="1:10" hidden="1" x14ac:dyDescent="0.25">
      <c r="A53">
        <v>2012</v>
      </c>
      <c r="F53" t="s">
        <v>146</v>
      </c>
    </row>
    <row r="54" spans="1:10" hidden="1" x14ac:dyDescent="0.25">
      <c r="A54">
        <v>2012</v>
      </c>
      <c r="F54" t="s">
        <v>409</v>
      </c>
      <c r="G54" t="s">
        <v>375</v>
      </c>
    </row>
    <row r="55" spans="1:10" x14ac:dyDescent="0.25">
      <c r="A55">
        <v>2012</v>
      </c>
      <c r="B55">
        <v>17</v>
      </c>
      <c r="C55" t="s">
        <v>193</v>
      </c>
      <c r="D55">
        <v>51</v>
      </c>
      <c r="E55" t="s">
        <v>4</v>
      </c>
      <c r="F55" t="s">
        <v>148</v>
      </c>
      <c r="G55" t="s">
        <v>205</v>
      </c>
      <c r="H55" t="s">
        <v>106</v>
      </c>
      <c r="I55">
        <v>336</v>
      </c>
      <c r="J55" t="s">
        <v>413</v>
      </c>
    </row>
    <row r="56" spans="1:10" hidden="1" x14ac:dyDescent="0.25">
      <c r="A56">
        <v>2012</v>
      </c>
      <c r="C56" t="s">
        <v>36</v>
      </c>
      <c r="F56" t="s">
        <v>411</v>
      </c>
    </row>
    <row r="57" spans="1:10" hidden="1" x14ac:dyDescent="0.25">
      <c r="A57">
        <v>2012</v>
      </c>
      <c r="F57" t="s">
        <v>412</v>
      </c>
      <c r="G57" t="s">
        <v>414</v>
      </c>
    </row>
    <row r="58" spans="1:10" x14ac:dyDescent="0.25">
      <c r="A58">
        <v>2012</v>
      </c>
      <c r="B58">
        <v>18</v>
      </c>
      <c r="C58" t="s">
        <v>193</v>
      </c>
      <c r="D58">
        <v>59</v>
      </c>
      <c r="E58" t="s">
        <v>8</v>
      </c>
      <c r="F58" t="s">
        <v>150</v>
      </c>
      <c r="G58" t="s">
        <v>205</v>
      </c>
      <c r="H58" t="s">
        <v>106</v>
      </c>
      <c r="I58">
        <v>333</v>
      </c>
      <c r="J58" t="s">
        <v>417</v>
      </c>
    </row>
    <row r="59" spans="1:10" hidden="1" x14ac:dyDescent="0.25">
      <c r="A59">
        <v>2012</v>
      </c>
      <c r="C59" t="s">
        <v>36</v>
      </c>
      <c r="F59" t="s">
        <v>415</v>
      </c>
    </row>
    <row r="60" spans="1:10" hidden="1" x14ac:dyDescent="0.25">
      <c r="A60">
        <v>2012</v>
      </c>
      <c r="F60" t="s">
        <v>416</v>
      </c>
      <c r="G60" t="s">
        <v>414</v>
      </c>
    </row>
    <row r="61" spans="1:10" x14ac:dyDescent="0.25">
      <c r="A61">
        <v>2012</v>
      </c>
      <c r="B61">
        <v>19</v>
      </c>
      <c r="C61" t="s">
        <v>193</v>
      </c>
      <c r="D61">
        <v>97</v>
      </c>
      <c r="E61" t="s">
        <v>5</v>
      </c>
      <c r="F61" t="s">
        <v>167</v>
      </c>
      <c r="G61" t="s">
        <v>206</v>
      </c>
      <c r="H61" t="s">
        <v>106</v>
      </c>
      <c r="I61">
        <v>332</v>
      </c>
      <c r="J61" t="s">
        <v>420</v>
      </c>
    </row>
    <row r="62" spans="1:10" hidden="1" x14ac:dyDescent="0.25">
      <c r="A62">
        <v>2012</v>
      </c>
      <c r="C62" t="s">
        <v>36</v>
      </c>
      <c r="F62" t="s">
        <v>418</v>
      </c>
    </row>
    <row r="63" spans="1:10" hidden="1" x14ac:dyDescent="0.25">
      <c r="A63">
        <v>2012</v>
      </c>
      <c r="F63" t="s">
        <v>419</v>
      </c>
      <c r="G63" t="s">
        <v>421</v>
      </c>
    </row>
    <row r="64" spans="1:10" x14ac:dyDescent="0.25">
      <c r="A64">
        <v>2012</v>
      </c>
      <c r="B64">
        <v>20</v>
      </c>
      <c r="C64" t="s">
        <v>194</v>
      </c>
      <c r="D64">
        <v>50</v>
      </c>
      <c r="E64" t="s">
        <v>9</v>
      </c>
      <c r="F64" t="s">
        <v>422</v>
      </c>
      <c r="G64" t="s">
        <v>207</v>
      </c>
      <c r="H64" t="s">
        <v>106</v>
      </c>
      <c r="I64">
        <v>329</v>
      </c>
      <c r="J64" t="s">
        <v>424</v>
      </c>
    </row>
    <row r="65" spans="1:10" hidden="1" x14ac:dyDescent="0.25">
      <c r="A65">
        <v>2012</v>
      </c>
      <c r="C65" t="s">
        <v>37</v>
      </c>
      <c r="F65" t="s">
        <v>423</v>
      </c>
    </row>
    <row r="66" spans="1:10" hidden="1" x14ac:dyDescent="0.25">
      <c r="A66">
        <v>2012</v>
      </c>
      <c r="F66" t="s">
        <v>159</v>
      </c>
      <c r="G66" t="s">
        <v>425</v>
      </c>
    </row>
    <row r="67" spans="1:10" x14ac:dyDescent="0.25">
      <c r="A67">
        <v>2012</v>
      </c>
      <c r="B67">
        <v>21</v>
      </c>
      <c r="C67" t="s">
        <v>194</v>
      </c>
      <c r="D67">
        <v>67</v>
      </c>
      <c r="E67" t="s">
        <v>42</v>
      </c>
      <c r="F67" t="s">
        <v>426</v>
      </c>
      <c r="G67" t="s">
        <v>209</v>
      </c>
      <c r="H67" t="s">
        <v>106</v>
      </c>
      <c r="I67">
        <v>328</v>
      </c>
      <c r="J67" t="s">
        <v>428</v>
      </c>
    </row>
    <row r="68" spans="1:10" hidden="1" x14ac:dyDescent="0.25">
      <c r="A68">
        <v>2012</v>
      </c>
      <c r="C68" t="s">
        <v>37</v>
      </c>
      <c r="F68" t="s">
        <v>164</v>
      </c>
    </row>
    <row r="69" spans="1:10" hidden="1" x14ac:dyDescent="0.25">
      <c r="A69">
        <v>2012</v>
      </c>
      <c r="F69" t="s">
        <v>427</v>
      </c>
      <c r="G69" t="s">
        <v>429</v>
      </c>
    </row>
    <row r="70" spans="1:10" x14ac:dyDescent="0.25">
      <c r="A70">
        <v>2012</v>
      </c>
      <c r="B70">
        <v>22</v>
      </c>
      <c r="C70" t="s">
        <v>193</v>
      </c>
      <c r="D70">
        <v>71</v>
      </c>
      <c r="E70" t="s">
        <v>4</v>
      </c>
      <c r="F70" t="s">
        <v>430</v>
      </c>
      <c r="G70" t="s">
        <v>205</v>
      </c>
      <c r="H70" t="s">
        <v>106</v>
      </c>
      <c r="I70">
        <v>326</v>
      </c>
      <c r="J70" t="s">
        <v>432</v>
      </c>
    </row>
    <row r="71" spans="1:10" hidden="1" x14ac:dyDescent="0.25">
      <c r="A71">
        <v>2012</v>
      </c>
      <c r="C71" t="s">
        <v>36</v>
      </c>
      <c r="F71" t="s">
        <v>431</v>
      </c>
    </row>
    <row r="72" spans="1:10" hidden="1" x14ac:dyDescent="0.25">
      <c r="A72">
        <v>2012</v>
      </c>
      <c r="F72" t="s">
        <v>155</v>
      </c>
      <c r="G72" t="s">
        <v>414</v>
      </c>
    </row>
    <row r="73" spans="1:10" x14ac:dyDescent="0.25">
      <c r="A73">
        <v>2012</v>
      </c>
      <c r="B73">
        <v>23</v>
      </c>
      <c r="C73" t="s">
        <v>193</v>
      </c>
      <c r="D73">
        <v>73</v>
      </c>
      <c r="E73" t="s">
        <v>114</v>
      </c>
      <c r="F73" t="s">
        <v>149</v>
      </c>
      <c r="G73" t="s">
        <v>207</v>
      </c>
      <c r="H73" t="s">
        <v>106</v>
      </c>
      <c r="I73">
        <v>326</v>
      </c>
      <c r="J73" t="s">
        <v>432</v>
      </c>
    </row>
    <row r="74" spans="1:10" hidden="1" x14ac:dyDescent="0.25">
      <c r="A74">
        <v>2012</v>
      </c>
      <c r="C74" t="s">
        <v>36</v>
      </c>
      <c r="F74" t="s">
        <v>433</v>
      </c>
    </row>
    <row r="75" spans="1:10" hidden="1" x14ac:dyDescent="0.25">
      <c r="A75">
        <v>2012</v>
      </c>
      <c r="F75" t="s">
        <v>434</v>
      </c>
      <c r="G75" t="s">
        <v>425</v>
      </c>
    </row>
    <row r="76" spans="1:10" hidden="1" x14ac:dyDescent="0.25">
      <c r="A76">
        <v>2012</v>
      </c>
      <c r="B76">
        <v>24</v>
      </c>
      <c r="C76" t="s">
        <v>191</v>
      </c>
      <c r="D76">
        <v>45</v>
      </c>
      <c r="E76" t="s">
        <v>435</v>
      </c>
      <c r="F76" t="s">
        <v>436</v>
      </c>
      <c r="G76" t="s">
        <v>373</v>
      </c>
      <c r="H76" t="s">
        <v>366</v>
      </c>
      <c r="I76">
        <v>325</v>
      </c>
      <c r="J76" t="s">
        <v>439</v>
      </c>
    </row>
    <row r="77" spans="1:10" hidden="1" x14ac:dyDescent="0.25">
      <c r="A77">
        <v>2012</v>
      </c>
      <c r="F77" t="s">
        <v>437</v>
      </c>
    </row>
    <row r="78" spans="1:10" hidden="1" x14ac:dyDescent="0.25">
      <c r="A78">
        <v>2012</v>
      </c>
      <c r="F78" t="s">
        <v>438</v>
      </c>
      <c r="G78" t="s">
        <v>375</v>
      </c>
    </row>
    <row r="79" spans="1:10" x14ac:dyDescent="0.25">
      <c r="A79">
        <v>2012</v>
      </c>
      <c r="B79">
        <v>25</v>
      </c>
      <c r="C79" t="s">
        <v>194</v>
      </c>
      <c r="D79">
        <v>57</v>
      </c>
      <c r="E79" t="s">
        <v>10</v>
      </c>
      <c r="F79" t="s">
        <v>440</v>
      </c>
      <c r="G79" t="s">
        <v>205</v>
      </c>
      <c r="H79" t="s">
        <v>366</v>
      </c>
      <c r="I79">
        <v>323</v>
      </c>
      <c r="J79" t="s">
        <v>441</v>
      </c>
    </row>
    <row r="80" spans="1:10" hidden="1" x14ac:dyDescent="0.25">
      <c r="A80">
        <v>2012</v>
      </c>
      <c r="C80" t="s">
        <v>37</v>
      </c>
      <c r="F80" t="s">
        <v>163</v>
      </c>
    </row>
    <row r="81" spans="1:10" hidden="1" x14ac:dyDescent="0.25">
      <c r="A81">
        <v>2012</v>
      </c>
      <c r="F81" t="s">
        <v>184</v>
      </c>
      <c r="G81" t="s">
        <v>414</v>
      </c>
    </row>
    <row r="82" spans="1:10" hidden="1" x14ac:dyDescent="0.25">
      <c r="A82">
        <v>2012</v>
      </c>
      <c r="B82">
        <v>26</v>
      </c>
      <c r="C82" t="s">
        <v>191</v>
      </c>
      <c r="D82">
        <v>40</v>
      </c>
      <c r="E82" t="s">
        <v>442</v>
      </c>
      <c r="F82" t="s">
        <v>443</v>
      </c>
      <c r="G82" t="s">
        <v>373</v>
      </c>
      <c r="H82" t="s">
        <v>366</v>
      </c>
      <c r="I82">
        <v>320</v>
      </c>
      <c r="J82" t="s">
        <v>446</v>
      </c>
    </row>
    <row r="83" spans="1:10" hidden="1" x14ac:dyDescent="0.25">
      <c r="A83">
        <v>2012</v>
      </c>
      <c r="F83" t="s">
        <v>444</v>
      </c>
    </row>
    <row r="84" spans="1:10" hidden="1" x14ac:dyDescent="0.25">
      <c r="A84">
        <v>2012</v>
      </c>
      <c r="F84" t="s">
        <v>445</v>
      </c>
      <c r="G84" t="s">
        <v>447</v>
      </c>
    </row>
    <row r="85" spans="1:10" x14ac:dyDescent="0.25">
      <c r="A85">
        <v>2012</v>
      </c>
      <c r="B85">
        <v>27</v>
      </c>
      <c r="C85" t="s">
        <v>194</v>
      </c>
      <c r="D85">
        <v>79</v>
      </c>
      <c r="E85" t="s">
        <v>448</v>
      </c>
      <c r="F85" t="s">
        <v>160</v>
      </c>
      <c r="G85" t="s">
        <v>209</v>
      </c>
      <c r="H85" t="s">
        <v>106</v>
      </c>
      <c r="I85">
        <v>313</v>
      </c>
      <c r="J85" t="s">
        <v>451</v>
      </c>
    </row>
    <row r="86" spans="1:10" hidden="1" x14ac:dyDescent="0.25">
      <c r="A86">
        <v>2012</v>
      </c>
      <c r="C86" t="s">
        <v>37</v>
      </c>
      <c r="F86" t="s">
        <v>449</v>
      </c>
    </row>
    <row r="87" spans="1:10" hidden="1" x14ac:dyDescent="0.25">
      <c r="A87">
        <v>2012</v>
      </c>
      <c r="F87" t="s">
        <v>450</v>
      </c>
      <c r="G87" t="s">
        <v>429</v>
      </c>
    </row>
    <row r="88" spans="1:10" x14ac:dyDescent="0.25">
      <c r="A88">
        <v>2012</v>
      </c>
      <c r="B88">
        <v>28</v>
      </c>
      <c r="C88" t="s">
        <v>194</v>
      </c>
      <c r="D88">
        <v>70</v>
      </c>
      <c r="E88" t="s">
        <v>9</v>
      </c>
      <c r="F88" t="s">
        <v>452</v>
      </c>
      <c r="G88" t="s">
        <v>207</v>
      </c>
      <c r="H88" t="s">
        <v>106</v>
      </c>
      <c r="I88">
        <v>309</v>
      </c>
      <c r="J88" t="s">
        <v>455</v>
      </c>
    </row>
    <row r="89" spans="1:10" hidden="1" x14ac:dyDescent="0.25">
      <c r="A89">
        <v>2012</v>
      </c>
      <c r="C89" t="s">
        <v>37</v>
      </c>
      <c r="F89" t="s">
        <v>453</v>
      </c>
    </row>
    <row r="90" spans="1:10" hidden="1" x14ac:dyDescent="0.25">
      <c r="A90">
        <v>2012</v>
      </c>
      <c r="F90" t="s">
        <v>454</v>
      </c>
      <c r="G90" t="s">
        <v>425</v>
      </c>
    </row>
    <row r="91" spans="1:10" hidden="1" x14ac:dyDescent="0.25">
      <c r="A91">
        <v>2012</v>
      </c>
      <c r="B91">
        <v>29</v>
      </c>
      <c r="C91" t="s">
        <v>191</v>
      </c>
      <c r="D91">
        <v>43</v>
      </c>
      <c r="E91" t="s">
        <v>456</v>
      </c>
      <c r="F91" t="s">
        <v>457</v>
      </c>
      <c r="G91" t="s">
        <v>460</v>
      </c>
      <c r="H91" t="s">
        <v>366</v>
      </c>
      <c r="I91">
        <v>308</v>
      </c>
      <c r="J91" t="s">
        <v>461</v>
      </c>
    </row>
    <row r="92" spans="1:10" hidden="1" x14ac:dyDescent="0.25">
      <c r="A92">
        <v>2012</v>
      </c>
      <c r="F92" t="s">
        <v>458</v>
      </c>
    </row>
    <row r="93" spans="1:10" hidden="1" x14ac:dyDescent="0.25">
      <c r="A93">
        <v>2012</v>
      </c>
      <c r="F93" t="s">
        <v>459</v>
      </c>
      <c r="G93" t="s">
        <v>447</v>
      </c>
    </row>
    <row r="94" spans="1:10" hidden="1" x14ac:dyDescent="0.25">
      <c r="A94">
        <v>2012</v>
      </c>
      <c r="B94">
        <v>30</v>
      </c>
      <c r="C94" t="s">
        <v>201</v>
      </c>
      <c r="D94">
        <v>21</v>
      </c>
      <c r="E94" t="s">
        <v>462</v>
      </c>
      <c r="F94" t="s">
        <v>463</v>
      </c>
      <c r="G94" t="s">
        <v>358</v>
      </c>
      <c r="H94" t="s">
        <v>106</v>
      </c>
      <c r="I94">
        <v>303</v>
      </c>
      <c r="J94" t="s">
        <v>466</v>
      </c>
    </row>
    <row r="95" spans="1:10" hidden="1" x14ac:dyDescent="0.25">
      <c r="A95">
        <v>2012</v>
      </c>
      <c r="F95" t="s">
        <v>464</v>
      </c>
    </row>
    <row r="96" spans="1:10" hidden="1" x14ac:dyDescent="0.25">
      <c r="A96">
        <v>2012</v>
      </c>
      <c r="F96" t="s">
        <v>465</v>
      </c>
      <c r="G96" t="s">
        <v>360</v>
      </c>
    </row>
    <row r="97" spans="1:10" x14ac:dyDescent="0.25">
      <c r="A97">
        <v>2012</v>
      </c>
      <c r="B97">
        <v>31</v>
      </c>
      <c r="C97" t="s">
        <v>194</v>
      </c>
      <c r="D97">
        <v>61</v>
      </c>
      <c r="E97" t="s">
        <v>11</v>
      </c>
      <c r="F97" t="s">
        <v>467</v>
      </c>
      <c r="G97" t="s">
        <v>205</v>
      </c>
      <c r="H97" t="s">
        <v>106</v>
      </c>
      <c r="I97">
        <v>294</v>
      </c>
      <c r="J97" t="s">
        <v>470</v>
      </c>
    </row>
    <row r="98" spans="1:10" hidden="1" x14ac:dyDescent="0.25">
      <c r="A98">
        <v>2012</v>
      </c>
      <c r="C98" t="s">
        <v>37</v>
      </c>
      <c r="F98" t="s">
        <v>468</v>
      </c>
    </row>
    <row r="99" spans="1:10" hidden="1" x14ac:dyDescent="0.25">
      <c r="A99">
        <v>2012</v>
      </c>
      <c r="F99" t="s">
        <v>469</v>
      </c>
      <c r="G99" t="s">
        <v>414</v>
      </c>
    </row>
    <row r="100" spans="1:10" x14ac:dyDescent="0.25">
      <c r="A100">
        <v>2012</v>
      </c>
      <c r="B100">
        <v>32</v>
      </c>
      <c r="C100" t="s">
        <v>194</v>
      </c>
      <c r="D100">
        <v>83</v>
      </c>
      <c r="E100" t="s">
        <v>471</v>
      </c>
      <c r="F100" t="s">
        <v>472</v>
      </c>
      <c r="G100" t="s">
        <v>205</v>
      </c>
      <c r="H100" t="s">
        <v>106</v>
      </c>
      <c r="I100">
        <v>292</v>
      </c>
      <c r="J100" t="s">
        <v>475</v>
      </c>
    </row>
    <row r="101" spans="1:10" hidden="1" x14ac:dyDescent="0.25">
      <c r="A101">
        <v>2012</v>
      </c>
      <c r="C101" t="s">
        <v>37</v>
      </c>
      <c r="F101" t="s">
        <v>473</v>
      </c>
    </row>
    <row r="102" spans="1:10" hidden="1" x14ac:dyDescent="0.25">
      <c r="A102">
        <v>2012</v>
      </c>
      <c r="F102" t="s">
        <v>474</v>
      </c>
      <c r="G102" t="s">
        <v>414</v>
      </c>
    </row>
    <row r="103" spans="1:10" x14ac:dyDescent="0.25">
      <c r="A103">
        <v>2012</v>
      </c>
      <c r="B103">
        <v>33</v>
      </c>
      <c r="C103" t="s">
        <v>194</v>
      </c>
      <c r="D103">
        <v>55</v>
      </c>
      <c r="E103" t="s">
        <v>13</v>
      </c>
      <c r="F103" t="s">
        <v>476</v>
      </c>
      <c r="G103" t="s">
        <v>209</v>
      </c>
      <c r="H103" t="s">
        <v>479</v>
      </c>
      <c r="I103">
        <v>290</v>
      </c>
      <c r="J103" t="s">
        <v>480</v>
      </c>
    </row>
    <row r="104" spans="1:10" hidden="1" x14ac:dyDescent="0.25">
      <c r="A104">
        <v>2012</v>
      </c>
      <c r="C104" t="s">
        <v>37</v>
      </c>
      <c r="F104" t="s">
        <v>477</v>
      </c>
    </row>
    <row r="105" spans="1:10" hidden="1" x14ac:dyDescent="0.25">
      <c r="A105">
        <v>2012</v>
      </c>
      <c r="F105" t="s">
        <v>478</v>
      </c>
      <c r="G105" t="s">
        <v>429</v>
      </c>
    </row>
    <row r="106" spans="1:10" x14ac:dyDescent="0.25">
      <c r="A106">
        <v>2012</v>
      </c>
      <c r="B106" t="s">
        <v>56</v>
      </c>
      <c r="C106" t="s">
        <v>193</v>
      </c>
      <c r="D106">
        <v>74</v>
      </c>
      <c r="E106" t="s">
        <v>114</v>
      </c>
      <c r="F106" t="s">
        <v>153</v>
      </c>
      <c r="G106" t="s">
        <v>207</v>
      </c>
      <c r="H106" t="s">
        <v>106</v>
      </c>
      <c r="I106">
        <v>215</v>
      </c>
      <c r="J106" t="s">
        <v>483</v>
      </c>
    </row>
    <row r="107" spans="1:10" hidden="1" x14ac:dyDescent="0.25">
      <c r="A107">
        <v>2012</v>
      </c>
      <c r="C107" t="s">
        <v>36</v>
      </c>
      <c r="F107" t="s">
        <v>481</v>
      </c>
    </row>
    <row r="108" spans="1:10" hidden="1" x14ac:dyDescent="0.25">
      <c r="A108">
        <v>2012</v>
      </c>
      <c r="F108" t="s">
        <v>482</v>
      </c>
      <c r="G108" t="s">
        <v>425</v>
      </c>
    </row>
    <row r="109" spans="1:10" hidden="1" x14ac:dyDescent="0.25">
      <c r="A109">
        <v>2012</v>
      </c>
      <c r="B109" t="s">
        <v>56</v>
      </c>
      <c r="C109" t="s">
        <v>201</v>
      </c>
      <c r="D109">
        <v>17</v>
      </c>
      <c r="E109" t="s">
        <v>484</v>
      </c>
      <c r="F109" t="s">
        <v>485</v>
      </c>
      <c r="G109" t="s">
        <v>488</v>
      </c>
      <c r="H109" t="s">
        <v>106</v>
      </c>
      <c r="I109">
        <v>203</v>
      </c>
      <c r="J109" t="s">
        <v>483</v>
      </c>
    </row>
    <row r="110" spans="1:10" hidden="1" x14ac:dyDescent="0.25">
      <c r="A110">
        <v>2012</v>
      </c>
      <c r="F110" t="s">
        <v>486</v>
      </c>
    </row>
    <row r="111" spans="1:10" hidden="1" x14ac:dyDescent="0.25">
      <c r="A111">
        <v>2012</v>
      </c>
      <c r="F111" t="s">
        <v>487</v>
      </c>
      <c r="G111" t="s">
        <v>489</v>
      </c>
    </row>
    <row r="112" spans="1:10" hidden="1" x14ac:dyDescent="0.25">
      <c r="A112">
        <v>2012</v>
      </c>
      <c r="B112" t="s">
        <v>490</v>
      </c>
      <c r="C112" t="s">
        <v>191</v>
      </c>
      <c r="D112">
        <v>38</v>
      </c>
      <c r="E112" t="s">
        <v>491</v>
      </c>
      <c r="F112" t="s">
        <v>492</v>
      </c>
      <c r="G112" t="s">
        <v>392</v>
      </c>
      <c r="H112" t="s">
        <v>366</v>
      </c>
      <c r="I112">
        <v>271</v>
      </c>
      <c r="J112" t="s">
        <v>495</v>
      </c>
    </row>
    <row r="113" spans="1:10" hidden="1" x14ac:dyDescent="0.25">
      <c r="A113">
        <v>2012</v>
      </c>
      <c r="F113" t="s">
        <v>493</v>
      </c>
    </row>
    <row r="114" spans="1:10" hidden="1" x14ac:dyDescent="0.25">
      <c r="A114">
        <v>2012</v>
      </c>
      <c r="F114" t="s">
        <v>494</v>
      </c>
      <c r="G114" t="s">
        <v>375</v>
      </c>
    </row>
    <row r="115" spans="1:10" hidden="1" x14ac:dyDescent="0.25">
      <c r="A115">
        <v>2012</v>
      </c>
      <c r="B115" t="s">
        <v>490</v>
      </c>
      <c r="C115" t="s">
        <v>191</v>
      </c>
      <c r="D115">
        <v>33</v>
      </c>
      <c r="E115" t="s">
        <v>496</v>
      </c>
      <c r="F115" t="s">
        <v>497</v>
      </c>
      <c r="G115" t="s">
        <v>365</v>
      </c>
      <c r="H115" t="s">
        <v>366</v>
      </c>
      <c r="I115">
        <v>240</v>
      </c>
      <c r="J115" t="s">
        <v>500</v>
      </c>
    </row>
    <row r="116" spans="1:10" hidden="1" x14ac:dyDescent="0.25">
      <c r="A116">
        <v>2012</v>
      </c>
      <c r="F116" t="s">
        <v>498</v>
      </c>
    </row>
    <row r="117" spans="1:10" hidden="1" x14ac:dyDescent="0.25">
      <c r="A117">
        <v>2012</v>
      </c>
      <c r="F117" t="s">
        <v>499</v>
      </c>
      <c r="G117" t="s">
        <v>368</v>
      </c>
    </row>
    <row r="118" spans="1:10" hidden="1" x14ac:dyDescent="0.25">
      <c r="A118">
        <v>2012</v>
      </c>
      <c r="B118" t="s">
        <v>490</v>
      </c>
      <c r="C118" t="s">
        <v>191</v>
      </c>
      <c r="D118">
        <v>30</v>
      </c>
      <c r="E118" t="s">
        <v>501</v>
      </c>
      <c r="F118" t="s">
        <v>502</v>
      </c>
      <c r="G118" t="s">
        <v>505</v>
      </c>
      <c r="H118" t="s">
        <v>366</v>
      </c>
      <c r="I118">
        <v>239</v>
      </c>
      <c r="J118" t="s">
        <v>506</v>
      </c>
    </row>
    <row r="119" spans="1:10" hidden="1" x14ac:dyDescent="0.25">
      <c r="A119">
        <v>2012</v>
      </c>
      <c r="F119" t="s">
        <v>503</v>
      </c>
    </row>
    <row r="120" spans="1:10" hidden="1" x14ac:dyDescent="0.25">
      <c r="A120">
        <v>2012</v>
      </c>
      <c r="F120" t="s">
        <v>504</v>
      </c>
      <c r="G120" t="s">
        <v>447</v>
      </c>
    </row>
    <row r="121" spans="1:10" x14ac:dyDescent="0.25">
      <c r="A121">
        <v>2012</v>
      </c>
      <c r="B121" t="s">
        <v>490</v>
      </c>
      <c r="C121" t="s">
        <v>194</v>
      </c>
      <c r="D121">
        <v>88</v>
      </c>
      <c r="E121" t="s">
        <v>7</v>
      </c>
      <c r="F121" t="s">
        <v>507</v>
      </c>
      <c r="G121" t="s">
        <v>209</v>
      </c>
      <c r="H121" t="s">
        <v>106</v>
      </c>
      <c r="I121">
        <v>222</v>
      </c>
      <c r="J121" t="s">
        <v>506</v>
      </c>
    </row>
    <row r="122" spans="1:10" hidden="1" x14ac:dyDescent="0.25">
      <c r="A122">
        <v>2012</v>
      </c>
      <c r="C122" t="s">
        <v>37</v>
      </c>
      <c r="F122" t="s">
        <v>508</v>
      </c>
    </row>
    <row r="123" spans="1:10" hidden="1" x14ac:dyDescent="0.25">
      <c r="A123">
        <v>2012</v>
      </c>
      <c r="F123" t="s">
        <v>156</v>
      </c>
      <c r="G123" t="s">
        <v>429</v>
      </c>
    </row>
    <row r="124" spans="1:10" hidden="1" x14ac:dyDescent="0.25">
      <c r="A124">
        <v>2012</v>
      </c>
      <c r="B124" t="s">
        <v>490</v>
      </c>
      <c r="C124" t="s">
        <v>201</v>
      </c>
      <c r="D124">
        <v>15</v>
      </c>
      <c r="E124" t="s">
        <v>398</v>
      </c>
      <c r="F124" t="s">
        <v>509</v>
      </c>
      <c r="G124" t="s">
        <v>512</v>
      </c>
      <c r="H124" t="s">
        <v>366</v>
      </c>
      <c r="I124">
        <v>219</v>
      </c>
      <c r="J124" t="s">
        <v>330</v>
      </c>
    </row>
    <row r="125" spans="1:10" hidden="1" x14ac:dyDescent="0.25">
      <c r="A125">
        <v>2012</v>
      </c>
      <c r="F125" t="s">
        <v>510</v>
      </c>
    </row>
    <row r="126" spans="1:10" hidden="1" x14ac:dyDescent="0.25">
      <c r="A126">
        <v>2012</v>
      </c>
      <c r="F126" t="s">
        <v>511</v>
      </c>
      <c r="G126" t="s">
        <v>489</v>
      </c>
    </row>
    <row r="127" spans="1:10" x14ac:dyDescent="0.25">
      <c r="A127">
        <v>2012</v>
      </c>
      <c r="B127" t="s">
        <v>490</v>
      </c>
      <c r="C127" t="s">
        <v>193</v>
      </c>
      <c r="D127">
        <v>66</v>
      </c>
      <c r="E127" t="s">
        <v>513</v>
      </c>
      <c r="F127" t="s">
        <v>514</v>
      </c>
      <c r="G127" t="s">
        <v>205</v>
      </c>
      <c r="H127" t="s">
        <v>366</v>
      </c>
      <c r="I127">
        <v>204</v>
      </c>
      <c r="J127" t="s">
        <v>506</v>
      </c>
    </row>
    <row r="128" spans="1:10" hidden="1" x14ac:dyDescent="0.25">
      <c r="A128">
        <v>2012</v>
      </c>
      <c r="C128" t="s">
        <v>36</v>
      </c>
      <c r="F128" t="s">
        <v>515</v>
      </c>
    </row>
    <row r="129" spans="1:10" hidden="1" x14ac:dyDescent="0.25">
      <c r="A129">
        <v>2012</v>
      </c>
      <c r="F129" t="s">
        <v>516</v>
      </c>
      <c r="G129" t="s">
        <v>414</v>
      </c>
    </row>
    <row r="130" spans="1:10" hidden="1" x14ac:dyDescent="0.25">
      <c r="A130">
        <v>2012</v>
      </c>
      <c r="B130" t="s">
        <v>490</v>
      </c>
      <c r="C130" t="s">
        <v>191</v>
      </c>
      <c r="D130">
        <v>48</v>
      </c>
      <c r="E130" t="s">
        <v>517</v>
      </c>
      <c r="F130" t="s">
        <v>518</v>
      </c>
      <c r="G130" t="s">
        <v>373</v>
      </c>
      <c r="H130" t="s">
        <v>366</v>
      </c>
      <c r="I130">
        <v>196</v>
      </c>
      <c r="J130" t="s">
        <v>520</v>
      </c>
    </row>
    <row r="131" spans="1:10" hidden="1" x14ac:dyDescent="0.25">
      <c r="A131">
        <v>2012</v>
      </c>
      <c r="F131" t="s">
        <v>519</v>
      </c>
    </row>
    <row r="132" spans="1:10" hidden="1" x14ac:dyDescent="0.25">
      <c r="A132">
        <v>2012</v>
      </c>
      <c r="F132" t="s">
        <v>171</v>
      </c>
      <c r="G132" t="s">
        <v>375</v>
      </c>
    </row>
    <row r="133" spans="1:10" x14ac:dyDescent="0.25">
      <c r="A133">
        <v>2012</v>
      </c>
      <c r="B133" t="s">
        <v>490</v>
      </c>
      <c r="C133" t="s">
        <v>193</v>
      </c>
      <c r="D133">
        <v>77</v>
      </c>
      <c r="E133" t="s">
        <v>7</v>
      </c>
      <c r="F133" t="s">
        <v>521</v>
      </c>
      <c r="G133" t="s">
        <v>209</v>
      </c>
      <c r="H133" t="s">
        <v>106</v>
      </c>
      <c r="I133">
        <v>185</v>
      </c>
      <c r="J133" t="s">
        <v>506</v>
      </c>
    </row>
    <row r="134" spans="1:10" hidden="1" x14ac:dyDescent="0.25">
      <c r="A134">
        <v>2012</v>
      </c>
      <c r="C134" t="s">
        <v>36</v>
      </c>
      <c r="F134" t="s">
        <v>522</v>
      </c>
    </row>
    <row r="135" spans="1:10" hidden="1" x14ac:dyDescent="0.25">
      <c r="A135">
        <v>2012</v>
      </c>
      <c r="F135" t="s">
        <v>523</v>
      </c>
      <c r="G135" t="s">
        <v>429</v>
      </c>
    </row>
    <row r="136" spans="1:10" x14ac:dyDescent="0.25">
      <c r="A136">
        <v>2012</v>
      </c>
      <c r="B136" t="s">
        <v>490</v>
      </c>
      <c r="C136" t="s">
        <v>194</v>
      </c>
      <c r="D136">
        <v>75</v>
      </c>
      <c r="E136" t="s">
        <v>50</v>
      </c>
      <c r="F136" t="s">
        <v>524</v>
      </c>
      <c r="G136" t="s">
        <v>209</v>
      </c>
      <c r="H136" t="s">
        <v>106</v>
      </c>
      <c r="I136">
        <v>180</v>
      </c>
      <c r="J136" t="s">
        <v>495</v>
      </c>
    </row>
    <row r="137" spans="1:10" hidden="1" x14ac:dyDescent="0.25">
      <c r="A137">
        <v>2012</v>
      </c>
      <c r="C137" t="s">
        <v>37</v>
      </c>
      <c r="F137" t="s">
        <v>525</v>
      </c>
    </row>
    <row r="138" spans="1:10" hidden="1" x14ac:dyDescent="0.25">
      <c r="A138">
        <v>2012</v>
      </c>
      <c r="F138" t="s">
        <v>526</v>
      </c>
      <c r="G138" t="s">
        <v>429</v>
      </c>
    </row>
    <row r="139" spans="1:10" hidden="1" x14ac:dyDescent="0.25">
      <c r="A139">
        <v>2012</v>
      </c>
      <c r="B139" t="s">
        <v>490</v>
      </c>
      <c r="C139" t="s">
        <v>191</v>
      </c>
      <c r="D139">
        <v>31</v>
      </c>
      <c r="E139" t="s">
        <v>527</v>
      </c>
      <c r="F139" t="s">
        <v>528</v>
      </c>
      <c r="G139" t="s">
        <v>505</v>
      </c>
      <c r="H139" t="s">
        <v>366</v>
      </c>
      <c r="I139">
        <v>155</v>
      </c>
      <c r="J139" t="s">
        <v>531</v>
      </c>
    </row>
    <row r="140" spans="1:10" hidden="1" x14ac:dyDescent="0.25">
      <c r="A140">
        <v>2012</v>
      </c>
      <c r="F140" t="s">
        <v>529</v>
      </c>
    </row>
    <row r="141" spans="1:10" hidden="1" x14ac:dyDescent="0.25">
      <c r="A141">
        <v>2012</v>
      </c>
      <c r="F141" t="s">
        <v>530</v>
      </c>
      <c r="G141" t="s">
        <v>532</v>
      </c>
    </row>
    <row r="142" spans="1:10" x14ac:dyDescent="0.25">
      <c r="A142">
        <v>2012</v>
      </c>
      <c r="B142" t="s">
        <v>490</v>
      </c>
      <c r="C142" t="s">
        <v>194</v>
      </c>
      <c r="D142">
        <v>58</v>
      </c>
      <c r="E142" t="s">
        <v>8</v>
      </c>
      <c r="F142" t="s">
        <v>533</v>
      </c>
      <c r="G142" t="s">
        <v>205</v>
      </c>
      <c r="H142" t="s">
        <v>106</v>
      </c>
      <c r="I142">
        <v>146</v>
      </c>
      <c r="J142" t="s">
        <v>536</v>
      </c>
    </row>
    <row r="143" spans="1:10" hidden="1" x14ac:dyDescent="0.25">
      <c r="A143">
        <v>2012</v>
      </c>
      <c r="C143" t="s">
        <v>37</v>
      </c>
      <c r="F143" t="s">
        <v>534</v>
      </c>
    </row>
    <row r="144" spans="1:10" hidden="1" x14ac:dyDescent="0.25">
      <c r="A144">
        <v>2012</v>
      </c>
      <c r="F144" t="s">
        <v>535</v>
      </c>
      <c r="G144" t="s">
        <v>414</v>
      </c>
    </row>
    <row r="145" spans="1:10" hidden="1" x14ac:dyDescent="0.25">
      <c r="A145">
        <v>2012</v>
      </c>
      <c r="B145" t="s">
        <v>490</v>
      </c>
      <c r="C145" t="s">
        <v>191</v>
      </c>
      <c r="D145">
        <v>24</v>
      </c>
      <c r="E145" t="s">
        <v>398</v>
      </c>
      <c r="F145" t="s">
        <v>537</v>
      </c>
      <c r="G145" t="s">
        <v>402</v>
      </c>
      <c r="H145" t="s">
        <v>366</v>
      </c>
      <c r="I145">
        <v>139</v>
      </c>
      <c r="J145" t="s">
        <v>539</v>
      </c>
    </row>
    <row r="146" spans="1:10" hidden="1" x14ac:dyDescent="0.25">
      <c r="A146">
        <v>2012</v>
      </c>
      <c r="F146" t="s">
        <v>538</v>
      </c>
    </row>
    <row r="147" spans="1:10" hidden="1" x14ac:dyDescent="0.25">
      <c r="A147">
        <v>2012</v>
      </c>
      <c r="F147" t="s">
        <v>176</v>
      </c>
      <c r="G147" t="s">
        <v>447</v>
      </c>
    </row>
    <row r="148" spans="1:10" hidden="1" x14ac:dyDescent="0.25">
      <c r="A148">
        <v>2012</v>
      </c>
      <c r="B148" t="s">
        <v>490</v>
      </c>
      <c r="C148" t="s">
        <v>201</v>
      </c>
      <c r="D148">
        <v>7</v>
      </c>
      <c r="E148" t="s">
        <v>540</v>
      </c>
      <c r="F148" t="s">
        <v>541</v>
      </c>
      <c r="G148" t="s">
        <v>204</v>
      </c>
      <c r="H148" t="s">
        <v>106</v>
      </c>
      <c r="I148">
        <v>134</v>
      </c>
      <c r="J148" t="s">
        <v>330</v>
      </c>
    </row>
    <row r="149" spans="1:10" hidden="1" x14ac:dyDescent="0.25">
      <c r="A149">
        <v>2012</v>
      </c>
      <c r="F149" t="s">
        <v>542</v>
      </c>
    </row>
    <row r="150" spans="1:10" hidden="1" x14ac:dyDescent="0.25">
      <c r="A150">
        <v>2012</v>
      </c>
      <c r="F150" t="s">
        <v>543</v>
      </c>
      <c r="G150" t="s">
        <v>544</v>
      </c>
    </row>
    <row r="151" spans="1:10" hidden="1" x14ac:dyDescent="0.25">
      <c r="A151">
        <v>2012</v>
      </c>
      <c r="G151" t="s">
        <v>545</v>
      </c>
    </row>
    <row r="152" spans="1:10" x14ac:dyDescent="0.25">
      <c r="A152">
        <v>2012</v>
      </c>
      <c r="B152" t="s">
        <v>490</v>
      </c>
      <c r="C152" t="s">
        <v>193</v>
      </c>
      <c r="D152">
        <v>80</v>
      </c>
      <c r="E152" t="s">
        <v>448</v>
      </c>
      <c r="F152" t="s">
        <v>546</v>
      </c>
      <c r="G152" t="s">
        <v>209</v>
      </c>
      <c r="H152" t="s">
        <v>106</v>
      </c>
      <c r="I152">
        <v>114</v>
      </c>
      <c r="J152" t="s">
        <v>536</v>
      </c>
    </row>
    <row r="153" spans="1:10" hidden="1" x14ac:dyDescent="0.25">
      <c r="A153">
        <v>2012</v>
      </c>
      <c r="C153" t="s">
        <v>36</v>
      </c>
      <c r="F153" t="s">
        <v>547</v>
      </c>
    </row>
    <row r="154" spans="1:10" hidden="1" x14ac:dyDescent="0.25">
      <c r="A154">
        <v>2012</v>
      </c>
      <c r="F154" t="s">
        <v>548</v>
      </c>
      <c r="G154" t="s">
        <v>429</v>
      </c>
    </row>
    <row r="155" spans="1:10" hidden="1" x14ac:dyDescent="0.25">
      <c r="A155">
        <v>2012</v>
      </c>
      <c r="B155" t="s">
        <v>490</v>
      </c>
      <c r="C155" t="s">
        <v>191</v>
      </c>
      <c r="D155">
        <v>28</v>
      </c>
      <c r="E155" t="s">
        <v>549</v>
      </c>
      <c r="F155" t="s">
        <v>550</v>
      </c>
      <c r="G155" t="s">
        <v>505</v>
      </c>
      <c r="H155" t="s">
        <v>366</v>
      </c>
      <c r="I155">
        <v>92</v>
      </c>
      <c r="J155" t="s">
        <v>495</v>
      </c>
    </row>
    <row r="156" spans="1:10" hidden="1" x14ac:dyDescent="0.25">
      <c r="A156">
        <v>2012</v>
      </c>
      <c r="F156" t="s">
        <v>139</v>
      </c>
    </row>
    <row r="157" spans="1:10" hidden="1" x14ac:dyDescent="0.25">
      <c r="A157">
        <v>2012</v>
      </c>
      <c r="F157" t="s">
        <v>551</v>
      </c>
      <c r="G157" t="s">
        <v>375</v>
      </c>
    </row>
    <row r="158" spans="1:10" hidden="1" x14ac:dyDescent="0.25">
      <c r="A158">
        <v>2012</v>
      </c>
      <c r="B158" t="s">
        <v>490</v>
      </c>
      <c r="C158" t="s">
        <v>201</v>
      </c>
      <c r="D158">
        <v>8</v>
      </c>
      <c r="E158" t="s">
        <v>540</v>
      </c>
      <c r="F158" t="s">
        <v>552</v>
      </c>
      <c r="G158" t="s">
        <v>204</v>
      </c>
      <c r="H158" t="s">
        <v>106</v>
      </c>
      <c r="I158">
        <v>82</v>
      </c>
      <c r="J158" t="s">
        <v>495</v>
      </c>
    </row>
    <row r="159" spans="1:10" hidden="1" x14ac:dyDescent="0.25">
      <c r="A159">
        <v>2012</v>
      </c>
      <c r="F159" t="s">
        <v>136</v>
      </c>
    </row>
    <row r="160" spans="1:10" hidden="1" x14ac:dyDescent="0.25">
      <c r="A160">
        <v>2012</v>
      </c>
      <c r="F160" t="s">
        <v>172</v>
      </c>
      <c r="G160" t="s">
        <v>544</v>
      </c>
    </row>
    <row r="161" spans="1:10" hidden="1" x14ac:dyDescent="0.25">
      <c r="A161">
        <v>2012</v>
      </c>
      <c r="G161" t="s">
        <v>545</v>
      </c>
    </row>
    <row r="162" spans="1:10" hidden="1" x14ac:dyDescent="0.25">
      <c r="A162">
        <v>2012</v>
      </c>
      <c r="B162" t="s">
        <v>490</v>
      </c>
      <c r="C162" t="s">
        <v>192</v>
      </c>
      <c r="D162">
        <v>0</v>
      </c>
      <c r="E162" t="s">
        <v>553</v>
      </c>
      <c r="F162" t="s">
        <v>554</v>
      </c>
      <c r="G162" t="s">
        <v>557</v>
      </c>
      <c r="H162" t="s">
        <v>106</v>
      </c>
      <c r="I162">
        <v>75</v>
      </c>
      <c r="J162" t="s">
        <v>495</v>
      </c>
    </row>
    <row r="163" spans="1:10" hidden="1" x14ac:dyDescent="0.25">
      <c r="A163">
        <v>2012</v>
      </c>
      <c r="F163" t="s">
        <v>555</v>
      </c>
    </row>
    <row r="164" spans="1:10" hidden="1" x14ac:dyDescent="0.25">
      <c r="A164">
        <v>2012</v>
      </c>
      <c r="F164" t="s">
        <v>556</v>
      </c>
      <c r="G164" t="s">
        <v>558</v>
      </c>
    </row>
    <row r="165" spans="1:10" x14ac:dyDescent="0.25">
      <c r="A165">
        <v>2012</v>
      </c>
      <c r="B165" t="s">
        <v>490</v>
      </c>
      <c r="C165" t="s">
        <v>194</v>
      </c>
      <c r="D165">
        <v>81</v>
      </c>
      <c r="E165" t="s">
        <v>4</v>
      </c>
      <c r="F165" t="s">
        <v>559</v>
      </c>
      <c r="G165" t="s">
        <v>205</v>
      </c>
      <c r="H165" t="s">
        <v>106</v>
      </c>
      <c r="I165">
        <v>70</v>
      </c>
      <c r="J165" t="s">
        <v>495</v>
      </c>
    </row>
    <row r="166" spans="1:10" hidden="1" x14ac:dyDescent="0.25">
      <c r="A166">
        <v>2012</v>
      </c>
      <c r="C166" t="s">
        <v>37</v>
      </c>
      <c r="F166" t="s">
        <v>560</v>
      </c>
    </row>
    <row r="167" spans="1:10" hidden="1" x14ac:dyDescent="0.25">
      <c r="A167">
        <v>2012</v>
      </c>
      <c r="F167" t="s">
        <v>561</v>
      </c>
      <c r="G167" t="s">
        <v>414</v>
      </c>
    </row>
    <row r="168" spans="1:10" x14ac:dyDescent="0.25">
      <c r="A168">
        <v>2012</v>
      </c>
      <c r="B168" t="s">
        <v>490</v>
      </c>
      <c r="C168" t="s">
        <v>194</v>
      </c>
      <c r="D168">
        <v>99</v>
      </c>
      <c r="E168" t="s">
        <v>5</v>
      </c>
      <c r="F168" t="s">
        <v>562</v>
      </c>
      <c r="G168" t="s">
        <v>206</v>
      </c>
      <c r="H168" t="s">
        <v>106</v>
      </c>
      <c r="I168">
        <v>31</v>
      </c>
      <c r="J168" t="s">
        <v>536</v>
      </c>
    </row>
    <row r="169" spans="1:10" hidden="1" x14ac:dyDescent="0.25">
      <c r="A169">
        <v>2012</v>
      </c>
      <c r="C169" t="s">
        <v>37</v>
      </c>
      <c r="F169" t="s">
        <v>152</v>
      </c>
    </row>
    <row r="170" spans="1:10" hidden="1" x14ac:dyDescent="0.25">
      <c r="A170">
        <v>2012</v>
      </c>
      <c r="F170" t="s">
        <v>563</v>
      </c>
      <c r="G170" t="s">
        <v>421</v>
      </c>
    </row>
    <row r="171" spans="1:10" hidden="1" x14ac:dyDescent="0.25">
      <c r="A171">
        <v>2012</v>
      </c>
      <c r="B171" t="s">
        <v>490</v>
      </c>
      <c r="C171" t="s">
        <v>201</v>
      </c>
      <c r="D171">
        <v>16</v>
      </c>
      <c r="E171" t="s">
        <v>484</v>
      </c>
      <c r="F171" t="s">
        <v>174</v>
      </c>
      <c r="G171" t="s">
        <v>565</v>
      </c>
      <c r="H171" t="s">
        <v>106</v>
      </c>
      <c r="I171">
        <v>20</v>
      </c>
      <c r="J171" t="s">
        <v>566</v>
      </c>
    </row>
    <row r="172" spans="1:10" hidden="1" x14ac:dyDescent="0.25">
      <c r="A172">
        <v>2012</v>
      </c>
      <c r="F172" t="s">
        <v>564</v>
      </c>
      <c r="G172" t="s">
        <v>489</v>
      </c>
    </row>
    <row r="173" spans="1:10" hidden="1" x14ac:dyDescent="0.25">
      <c r="A173">
        <v>2012</v>
      </c>
      <c r="B173" t="s">
        <v>490</v>
      </c>
      <c r="C173" t="s">
        <v>191</v>
      </c>
      <c r="D173">
        <v>29</v>
      </c>
      <c r="E173" t="s">
        <v>549</v>
      </c>
      <c r="F173" t="s">
        <v>147</v>
      </c>
      <c r="G173" t="s">
        <v>505</v>
      </c>
      <c r="H173" t="s">
        <v>366</v>
      </c>
      <c r="I173">
        <v>17</v>
      </c>
      <c r="J173" t="s">
        <v>495</v>
      </c>
    </row>
    <row r="174" spans="1:10" hidden="1" x14ac:dyDescent="0.25">
      <c r="A174">
        <v>2012</v>
      </c>
      <c r="F174" t="s">
        <v>567</v>
      </c>
    </row>
    <row r="175" spans="1:10" hidden="1" x14ac:dyDescent="0.25">
      <c r="A175">
        <v>2012</v>
      </c>
      <c r="F175" t="s">
        <v>568</v>
      </c>
    </row>
    <row r="176" spans="1:10" hidden="1" x14ac:dyDescent="0.25">
      <c r="A176">
        <v>2013</v>
      </c>
      <c r="B176">
        <v>1</v>
      </c>
      <c r="C176" t="s">
        <v>201</v>
      </c>
      <c r="D176">
        <v>2</v>
      </c>
      <c r="E176" t="s">
        <v>331</v>
      </c>
      <c r="F176" t="s">
        <v>337</v>
      </c>
      <c r="G176" t="s">
        <v>200</v>
      </c>
      <c r="H176" t="s">
        <v>106</v>
      </c>
      <c r="I176">
        <v>348</v>
      </c>
      <c r="J176" t="s">
        <v>570</v>
      </c>
    </row>
    <row r="177" spans="1:10" hidden="1" x14ac:dyDescent="0.25">
      <c r="A177">
        <v>2013</v>
      </c>
      <c r="F177" t="s">
        <v>339</v>
      </c>
    </row>
    <row r="178" spans="1:10" hidden="1" x14ac:dyDescent="0.25">
      <c r="A178">
        <v>2013</v>
      </c>
      <c r="F178" t="s">
        <v>353</v>
      </c>
      <c r="G178" t="s">
        <v>335</v>
      </c>
    </row>
    <row r="179" spans="1:10" hidden="1" x14ac:dyDescent="0.25">
      <c r="A179">
        <v>2013</v>
      </c>
      <c r="G179" t="s">
        <v>571</v>
      </c>
    </row>
    <row r="180" spans="1:10" hidden="1" x14ac:dyDescent="0.25">
      <c r="A180">
        <v>2013</v>
      </c>
      <c r="B180">
        <v>2</v>
      </c>
      <c r="C180" t="s">
        <v>201</v>
      </c>
      <c r="D180">
        <v>8</v>
      </c>
      <c r="E180" t="s">
        <v>540</v>
      </c>
      <c r="F180" t="s">
        <v>552</v>
      </c>
      <c r="G180" t="s">
        <v>204</v>
      </c>
      <c r="H180" t="s">
        <v>106</v>
      </c>
      <c r="I180">
        <v>347</v>
      </c>
      <c r="J180" t="s">
        <v>340</v>
      </c>
    </row>
    <row r="181" spans="1:10" hidden="1" x14ac:dyDescent="0.25">
      <c r="A181">
        <v>2013</v>
      </c>
      <c r="F181" t="s">
        <v>172</v>
      </c>
    </row>
    <row r="182" spans="1:10" hidden="1" x14ac:dyDescent="0.25">
      <c r="A182">
        <v>2013</v>
      </c>
      <c r="F182" t="s">
        <v>136</v>
      </c>
      <c r="G182" t="s">
        <v>544</v>
      </c>
    </row>
    <row r="183" spans="1:10" hidden="1" x14ac:dyDescent="0.25">
      <c r="A183">
        <v>2013</v>
      </c>
      <c r="G183" t="s">
        <v>545</v>
      </c>
    </row>
    <row r="184" spans="1:10" hidden="1" x14ac:dyDescent="0.25">
      <c r="A184">
        <v>2013</v>
      </c>
      <c r="B184">
        <v>3</v>
      </c>
      <c r="C184" t="s">
        <v>201</v>
      </c>
      <c r="D184">
        <v>3</v>
      </c>
      <c r="E184" t="s">
        <v>331</v>
      </c>
      <c r="F184" t="s">
        <v>352</v>
      </c>
      <c r="G184" t="s">
        <v>200</v>
      </c>
      <c r="H184" t="s">
        <v>106</v>
      </c>
      <c r="I184">
        <v>347</v>
      </c>
      <c r="J184" t="s">
        <v>340</v>
      </c>
    </row>
    <row r="185" spans="1:10" hidden="1" x14ac:dyDescent="0.25">
      <c r="A185">
        <v>2013</v>
      </c>
      <c r="F185" t="s">
        <v>342</v>
      </c>
    </row>
    <row r="186" spans="1:10" hidden="1" x14ac:dyDescent="0.25">
      <c r="A186">
        <v>2013</v>
      </c>
      <c r="F186" t="s">
        <v>572</v>
      </c>
      <c r="G186" t="s">
        <v>335</v>
      </c>
    </row>
    <row r="187" spans="1:10" hidden="1" x14ac:dyDescent="0.25">
      <c r="A187">
        <v>2013</v>
      </c>
      <c r="G187" t="s">
        <v>571</v>
      </c>
    </row>
    <row r="188" spans="1:10" hidden="1" x14ac:dyDescent="0.25">
      <c r="A188">
        <v>2013</v>
      </c>
      <c r="B188">
        <v>4</v>
      </c>
      <c r="C188" t="s">
        <v>201</v>
      </c>
      <c r="D188">
        <v>7</v>
      </c>
      <c r="E188" t="s">
        <v>540</v>
      </c>
      <c r="F188" t="s">
        <v>541</v>
      </c>
      <c r="G188" t="s">
        <v>204</v>
      </c>
      <c r="H188" t="s">
        <v>106</v>
      </c>
      <c r="I188">
        <v>341</v>
      </c>
      <c r="J188" t="s">
        <v>573</v>
      </c>
    </row>
    <row r="189" spans="1:10" hidden="1" x14ac:dyDescent="0.25">
      <c r="A189">
        <v>2013</v>
      </c>
      <c r="F189" t="s">
        <v>543</v>
      </c>
    </row>
    <row r="190" spans="1:10" hidden="1" x14ac:dyDescent="0.25">
      <c r="A190">
        <v>2013</v>
      </c>
      <c r="F190" t="s">
        <v>542</v>
      </c>
      <c r="G190" t="s">
        <v>544</v>
      </c>
    </row>
    <row r="191" spans="1:10" hidden="1" x14ac:dyDescent="0.25">
      <c r="A191">
        <v>2013</v>
      </c>
      <c r="G191" t="s">
        <v>545</v>
      </c>
    </row>
    <row r="192" spans="1:10" hidden="1" x14ac:dyDescent="0.25">
      <c r="A192">
        <v>2013</v>
      </c>
      <c r="B192">
        <v>5</v>
      </c>
      <c r="C192" t="s">
        <v>201</v>
      </c>
      <c r="D192">
        <v>1</v>
      </c>
      <c r="E192" t="s">
        <v>331</v>
      </c>
      <c r="F192" t="s">
        <v>332</v>
      </c>
      <c r="G192" t="s">
        <v>200</v>
      </c>
      <c r="H192" t="s">
        <v>106</v>
      </c>
      <c r="I192">
        <v>338</v>
      </c>
      <c r="J192" t="s">
        <v>574</v>
      </c>
    </row>
    <row r="193" spans="1:10" hidden="1" x14ac:dyDescent="0.25">
      <c r="A193">
        <v>2013</v>
      </c>
      <c r="F193" t="s">
        <v>134</v>
      </c>
    </row>
    <row r="194" spans="1:10" hidden="1" x14ac:dyDescent="0.25">
      <c r="A194">
        <v>2013</v>
      </c>
      <c r="F194" t="s">
        <v>333</v>
      </c>
      <c r="G194" t="s">
        <v>335</v>
      </c>
    </row>
    <row r="195" spans="1:10" hidden="1" x14ac:dyDescent="0.25">
      <c r="A195">
        <v>2013</v>
      </c>
      <c r="G195" t="s">
        <v>571</v>
      </c>
    </row>
    <row r="196" spans="1:10" hidden="1" x14ac:dyDescent="0.25">
      <c r="A196">
        <v>2013</v>
      </c>
      <c r="B196">
        <v>6</v>
      </c>
      <c r="C196" t="s">
        <v>201</v>
      </c>
      <c r="D196">
        <v>21</v>
      </c>
      <c r="E196" t="s">
        <v>462</v>
      </c>
      <c r="F196" t="s">
        <v>463</v>
      </c>
      <c r="G196" t="s">
        <v>575</v>
      </c>
      <c r="H196" t="s">
        <v>106</v>
      </c>
      <c r="I196">
        <v>332</v>
      </c>
      <c r="J196" t="s">
        <v>576</v>
      </c>
    </row>
    <row r="197" spans="1:10" hidden="1" x14ac:dyDescent="0.25">
      <c r="A197">
        <v>2013</v>
      </c>
      <c r="F197" t="s">
        <v>464</v>
      </c>
    </row>
    <row r="198" spans="1:10" hidden="1" x14ac:dyDescent="0.25">
      <c r="A198">
        <v>2013</v>
      </c>
      <c r="F198" t="s">
        <v>465</v>
      </c>
      <c r="G198" t="s">
        <v>360</v>
      </c>
    </row>
    <row r="199" spans="1:10" hidden="1" x14ac:dyDescent="0.25">
      <c r="A199">
        <v>2013</v>
      </c>
      <c r="B199">
        <v>7</v>
      </c>
      <c r="C199" t="s">
        <v>191</v>
      </c>
      <c r="D199">
        <v>35</v>
      </c>
      <c r="E199" t="s">
        <v>398</v>
      </c>
      <c r="F199" t="s">
        <v>511</v>
      </c>
      <c r="G199" t="s">
        <v>402</v>
      </c>
      <c r="H199" t="s">
        <v>366</v>
      </c>
      <c r="I199">
        <v>329</v>
      </c>
      <c r="J199" t="s">
        <v>578</v>
      </c>
    </row>
    <row r="200" spans="1:10" hidden="1" x14ac:dyDescent="0.25">
      <c r="A200">
        <v>2013</v>
      </c>
      <c r="F200" t="s">
        <v>577</v>
      </c>
    </row>
    <row r="201" spans="1:10" hidden="1" x14ac:dyDescent="0.25">
      <c r="A201">
        <v>2013</v>
      </c>
      <c r="F201" t="s">
        <v>391</v>
      </c>
      <c r="G201" t="s">
        <v>579</v>
      </c>
    </row>
    <row r="202" spans="1:10" hidden="1" x14ac:dyDescent="0.25">
      <c r="A202">
        <v>2013</v>
      </c>
      <c r="B202">
        <v>8</v>
      </c>
      <c r="C202" t="s">
        <v>191</v>
      </c>
      <c r="D202">
        <v>24</v>
      </c>
      <c r="E202" t="s">
        <v>398</v>
      </c>
      <c r="F202" t="s">
        <v>176</v>
      </c>
      <c r="G202" t="s">
        <v>402</v>
      </c>
      <c r="H202" t="s">
        <v>366</v>
      </c>
      <c r="I202">
        <v>328</v>
      </c>
      <c r="J202" t="s">
        <v>580</v>
      </c>
    </row>
    <row r="203" spans="1:10" hidden="1" x14ac:dyDescent="0.25">
      <c r="A203">
        <v>2013</v>
      </c>
      <c r="F203" t="s">
        <v>404</v>
      </c>
    </row>
    <row r="204" spans="1:10" hidden="1" x14ac:dyDescent="0.25">
      <c r="A204">
        <v>2013</v>
      </c>
      <c r="F204" t="s">
        <v>399</v>
      </c>
      <c r="G204" t="s">
        <v>579</v>
      </c>
    </row>
    <row r="205" spans="1:10" hidden="1" x14ac:dyDescent="0.25">
      <c r="A205">
        <v>2013</v>
      </c>
      <c r="B205">
        <v>9</v>
      </c>
      <c r="C205" t="s">
        <v>191</v>
      </c>
      <c r="D205">
        <v>42</v>
      </c>
      <c r="E205" t="s">
        <v>388</v>
      </c>
      <c r="F205" t="s">
        <v>555</v>
      </c>
      <c r="G205" t="s">
        <v>392</v>
      </c>
      <c r="H205" t="s">
        <v>366</v>
      </c>
      <c r="I205">
        <v>327</v>
      </c>
      <c r="J205" t="s">
        <v>359</v>
      </c>
    </row>
    <row r="206" spans="1:10" hidden="1" x14ac:dyDescent="0.25">
      <c r="A206">
        <v>2013</v>
      </c>
      <c r="F206" t="s">
        <v>142</v>
      </c>
    </row>
    <row r="207" spans="1:10" hidden="1" x14ac:dyDescent="0.25">
      <c r="A207">
        <v>2013</v>
      </c>
      <c r="F207" t="s">
        <v>406</v>
      </c>
      <c r="G207" t="s">
        <v>579</v>
      </c>
    </row>
    <row r="208" spans="1:10" hidden="1" x14ac:dyDescent="0.25">
      <c r="A208">
        <v>2013</v>
      </c>
      <c r="B208">
        <v>10</v>
      </c>
      <c r="C208" t="s">
        <v>191</v>
      </c>
      <c r="D208">
        <v>49</v>
      </c>
      <c r="E208" t="s">
        <v>376</v>
      </c>
      <c r="F208" t="s">
        <v>377</v>
      </c>
      <c r="G208" t="s">
        <v>373</v>
      </c>
      <c r="H208" t="s">
        <v>106</v>
      </c>
      <c r="I208">
        <v>325</v>
      </c>
      <c r="J208" t="s">
        <v>581</v>
      </c>
    </row>
    <row r="209" spans="1:10" hidden="1" x14ac:dyDescent="0.25">
      <c r="A209">
        <v>2013</v>
      </c>
      <c r="F209" t="s">
        <v>378</v>
      </c>
    </row>
    <row r="210" spans="1:10" hidden="1" x14ac:dyDescent="0.25">
      <c r="A210">
        <v>2013</v>
      </c>
      <c r="F210" t="s">
        <v>485</v>
      </c>
      <c r="G210" t="s">
        <v>579</v>
      </c>
    </row>
    <row r="211" spans="1:10" hidden="1" x14ac:dyDescent="0.25">
      <c r="A211">
        <v>2013</v>
      </c>
      <c r="B211">
        <v>11</v>
      </c>
      <c r="C211" t="s">
        <v>191</v>
      </c>
      <c r="D211">
        <v>43</v>
      </c>
      <c r="E211" t="s">
        <v>582</v>
      </c>
      <c r="F211" t="s">
        <v>583</v>
      </c>
      <c r="G211" t="s">
        <v>402</v>
      </c>
      <c r="H211" t="s">
        <v>366</v>
      </c>
      <c r="I211">
        <v>320</v>
      </c>
      <c r="J211" t="s">
        <v>387</v>
      </c>
    </row>
    <row r="212" spans="1:10" hidden="1" x14ac:dyDescent="0.25">
      <c r="A212">
        <v>2013</v>
      </c>
      <c r="F212" t="s">
        <v>146</v>
      </c>
    </row>
    <row r="213" spans="1:10" hidden="1" x14ac:dyDescent="0.25">
      <c r="A213">
        <v>2013</v>
      </c>
      <c r="F213" t="s">
        <v>409</v>
      </c>
      <c r="G213" t="s">
        <v>447</v>
      </c>
    </row>
    <row r="214" spans="1:10" hidden="1" x14ac:dyDescent="0.25">
      <c r="A214">
        <v>2013</v>
      </c>
      <c r="B214">
        <v>12</v>
      </c>
      <c r="C214" t="s">
        <v>191</v>
      </c>
      <c r="D214">
        <v>48</v>
      </c>
      <c r="E214" t="s">
        <v>517</v>
      </c>
      <c r="F214" t="s">
        <v>171</v>
      </c>
      <c r="G214" t="s">
        <v>373</v>
      </c>
      <c r="H214" t="s">
        <v>366</v>
      </c>
      <c r="I214">
        <v>319</v>
      </c>
      <c r="J214" t="s">
        <v>585</v>
      </c>
    </row>
    <row r="215" spans="1:10" hidden="1" x14ac:dyDescent="0.25">
      <c r="A215">
        <v>2013</v>
      </c>
      <c r="F215" t="s">
        <v>180</v>
      </c>
    </row>
    <row r="216" spans="1:10" hidden="1" x14ac:dyDescent="0.25">
      <c r="A216">
        <v>2013</v>
      </c>
      <c r="F216" t="s">
        <v>584</v>
      </c>
      <c r="G216" t="s">
        <v>579</v>
      </c>
    </row>
    <row r="217" spans="1:10" hidden="1" x14ac:dyDescent="0.25">
      <c r="A217">
        <v>2013</v>
      </c>
      <c r="B217">
        <v>13</v>
      </c>
      <c r="C217" t="s">
        <v>191</v>
      </c>
      <c r="D217">
        <v>38</v>
      </c>
      <c r="E217" t="s">
        <v>586</v>
      </c>
      <c r="F217" t="s">
        <v>493</v>
      </c>
      <c r="G217" t="s">
        <v>392</v>
      </c>
      <c r="H217" t="s">
        <v>366</v>
      </c>
      <c r="I217">
        <v>319</v>
      </c>
      <c r="J217" t="s">
        <v>585</v>
      </c>
    </row>
    <row r="218" spans="1:10" hidden="1" x14ac:dyDescent="0.25">
      <c r="A218">
        <v>2013</v>
      </c>
      <c r="F218" t="s">
        <v>587</v>
      </c>
    </row>
    <row r="219" spans="1:10" hidden="1" x14ac:dyDescent="0.25">
      <c r="A219">
        <v>2013</v>
      </c>
      <c r="F219" t="s">
        <v>588</v>
      </c>
      <c r="G219" t="s">
        <v>579</v>
      </c>
    </row>
    <row r="220" spans="1:10" hidden="1" x14ac:dyDescent="0.25">
      <c r="A220">
        <v>2013</v>
      </c>
      <c r="B220">
        <v>14</v>
      </c>
      <c r="C220" t="s">
        <v>191</v>
      </c>
      <c r="D220">
        <v>36</v>
      </c>
      <c r="E220" t="s">
        <v>589</v>
      </c>
      <c r="F220" t="s">
        <v>381</v>
      </c>
      <c r="G220" t="s">
        <v>591</v>
      </c>
      <c r="H220" t="s">
        <v>106</v>
      </c>
      <c r="I220">
        <v>317</v>
      </c>
      <c r="J220" t="s">
        <v>592</v>
      </c>
    </row>
    <row r="221" spans="1:10" hidden="1" x14ac:dyDescent="0.25">
      <c r="A221">
        <v>2013</v>
      </c>
      <c r="F221" t="s">
        <v>140</v>
      </c>
    </row>
    <row r="222" spans="1:10" hidden="1" x14ac:dyDescent="0.25">
      <c r="A222">
        <v>2013</v>
      </c>
      <c r="F222" t="s">
        <v>590</v>
      </c>
      <c r="G222" t="s">
        <v>579</v>
      </c>
    </row>
    <row r="223" spans="1:10" x14ac:dyDescent="0.25">
      <c r="A223">
        <v>2013</v>
      </c>
      <c r="B223">
        <v>15</v>
      </c>
      <c r="C223" t="s">
        <v>193</v>
      </c>
      <c r="D223">
        <v>92</v>
      </c>
      <c r="E223" t="s">
        <v>39</v>
      </c>
      <c r="F223" t="s">
        <v>522</v>
      </c>
      <c r="G223" t="s">
        <v>593</v>
      </c>
      <c r="H223" t="s">
        <v>106</v>
      </c>
      <c r="I223">
        <v>315</v>
      </c>
      <c r="J223" t="s">
        <v>594</v>
      </c>
    </row>
    <row r="224" spans="1:10" hidden="1" x14ac:dyDescent="0.25">
      <c r="A224">
        <v>2013</v>
      </c>
      <c r="C224" t="s">
        <v>36</v>
      </c>
      <c r="F224" t="s">
        <v>521</v>
      </c>
    </row>
    <row r="225" spans="1:10" hidden="1" x14ac:dyDescent="0.25">
      <c r="A225">
        <v>2013</v>
      </c>
      <c r="F225" t="s">
        <v>144</v>
      </c>
      <c r="G225" t="s">
        <v>429</v>
      </c>
    </row>
    <row r="226" spans="1:10" x14ac:dyDescent="0.25">
      <c r="A226">
        <v>2013</v>
      </c>
      <c r="B226">
        <v>16</v>
      </c>
      <c r="C226" t="s">
        <v>193</v>
      </c>
      <c r="D226">
        <v>91</v>
      </c>
      <c r="E226" t="s">
        <v>39</v>
      </c>
      <c r="F226" t="s">
        <v>546</v>
      </c>
      <c r="G226" t="s">
        <v>593</v>
      </c>
      <c r="H226" t="s">
        <v>106</v>
      </c>
      <c r="I226">
        <v>315</v>
      </c>
      <c r="J226" t="s">
        <v>594</v>
      </c>
    </row>
    <row r="227" spans="1:10" hidden="1" x14ac:dyDescent="0.25">
      <c r="A227">
        <v>2013</v>
      </c>
      <c r="C227" t="s">
        <v>36</v>
      </c>
      <c r="F227" t="s">
        <v>595</v>
      </c>
    </row>
    <row r="228" spans="1:10" hidden="1" x14ac:dyDescent="0.25">
      <c r="A228">
        <v>2013</v>
      </c>
      <c r="F228" t="s">
        <v>450</v>
      </c>
      <c r="G228" t="s">
        <v>429</v>
      </c>
    </row>
    <row r="229" spans="1:10" x14ac:dyDescent="0.25">
      <c r="A229">
        <v>2013</v>
      </c>
      <c r="B229">
        <v>17</v>
      </c>
      <c r="C229" t="s">
        <v>193</v>
      </c>
      <c r="D229">
        <v>97</v>
      </c>
      <c r="E229" t="s">
        <v>5</v>
      </c>
      <c r="F229" t="s">
        <v>419</v>
      </c>
      <c r="G229" t="s">
        <v>206</v>
      </c>
      <c r="H229" t="s">
        <v>106</v>
      </c>
      <c r="I229">
        <v>314</v>
      </c>
      <c r="J229" t="s">
        <v>596</v>
      </c>
    </row>
    <row r="230" spans="1:10" hidden="1" x14ac:dyDescent="0.25">
      <c r="A230">
        <v>2013</v>
      </c>
      <c r="C230" t="s">
        <v>36</v>
      </c>
      <c r="F230" t="s">
        <v>357</v>
      </c>
    </row>
    <row r="231" spans="1:10" hidden="1" x14ac:dyDescent="0.25">
      <c r="A231">
        <v>2013</v>
      </c>
      <c r="F231" t="s">
        <v>167</v>
      </c>
      <c r="G231" t="s">
        <v>421</v>
      </c>
    </row>
    <row r="232" spans="1:10" hidden="1" x14ac:dyDescent="0.25">
      <c r="A232">
        <v>2013</v>
      </c>
      <c r="B232">
        <v>18</v>
      </c>
      <c r="C232" t="s">
        <v>191</v>
      </c>
      <c r="D232">
        <v>34</v>
      </c>
      <c r="E232" t="s">
        <v>442</v>
      </c>
      <c r="F232" t="s">
        <v>443</v>
      </c>
      <c r="G232" t="s">
        <v>373</v>
      </c>
      <c r="H232" t="s">
        <v>366</v>
      </c>
      <c r="I232">
        <v>314</v>
      </c>
      <c r="J232" t="s">
        <v>596</v>
      </c>
    </row>
    <row r="233" spans="1:10" hidden="1" x14ac:dyDescent="0.25">
      <c r="A233">
        <v>2013</v>
      </c>
      <c r="F233" t="s">
        <v>597</v>
      </c>
    </row>
    <row r="234" spans="1:10" hidden="1" x14ac:dyDescent="0.25">
      <c r="A234">
        <v>2013</v>
      </c>
      <c r="F234" t="s">
        <v>385</v>
      </c>
      <c r="G234" t="s">
        <v>447</v>
      </c>
    </row>
    <row r="235" spans="1:10" x14ac:dyDescent="0.25">
      <c r="A235">
        <v>2013</v>
      </c>
      <c r="B235">
        <v>19</v>
      </c>
      <c r="C235" t="s">
        <v>193</v>
      </c>
      <c r="D235">
        <v>73</v>
      </c>
      <c r="E235" t="s">
        <v>114</v>
      </c>
      <c r="F235" t="s">
        <v>149</v>
      </c>
      <c r="G235" t="s">
        <v>207</v>
      </c>
      <c r="H235" t="s">
        <v>106</v>
      </c>
      <c r="I235">
        <v>312</v>
      </c>
      <c r="J235" t="s">
        <v>598</v>
      </c>
    </row>
    <row r="236" spans="1:10" hidden="1" x14ac:dyDescent="0.25">
      <c r="A236">
        <v>2013</v>
      </c>
      <c r="C236" t="s">
        <v>36</v>
      </c>
      <c r="F236" t="s">
        <v>433</v>
      </c>
    </row>
    <row r="237" spans="1:10" hidden="1" x14ac:dyDescent="0.25">
      <c r="A237">
        <v>2013</v>
      </c>
      <c r="F237" t="s">
        <v>434</v>
      </c>
      <c r="G237" t="s">
        <v>425</v>
      </c>
    </row>
    <row r="238" spans="1:10" x14ac:dyDescent="0.25">
      <c r="A238">
        <v>2013</v>
      </c>
      <c r="B238">
        <v>20</v>
      </c>
      <c r="C238" t="s">
        <v>193</v>
      </c>
      <c r="D238">
        <v>71</v>
      </c>
      <c r="E238" t="s">
        <v>4</v>
      </c>
      <c r="F238" t="s">
        <v>431</v>
      </c>
      <c r="G238" t="s">
        <v>205</v>
      </c>
      <c r="H238" t="s">
        <v>106</v>
      </c>
      <c r="I238">
        <v>312</v>
      </c>
      <c r="J238" t="s">
        <v>598</v>
      </c>
    </row>
    <row r="239" spans="1:10" hidden="1" x14ac:dyDescent="0.25">
      <c r="A239">
        <v>2013</v>
      </c>
      <c r="C239" t="s">
        <v>36</v>
      </c>
      <c r="F239" t="s">
        <v>599</v>
      </c>
    </row>
    <row r="240" spans="1:10" hidden="1" x14ac:dyDescent="0.25">
      <c r="A240">
        <v>2013</v>
      </c>
      <c r="F240" t="s">
        <v>412</v>
      </c>
      <c r="G240" t="s">
        <v>414</v>
      </c>
    </row>
    <row r="241" spans="1:10" x14ac:dyDescent="0.25">
      <c r="A241">
        <v>2013</v>
      </c>
      <c r="B241">
        <v>21</v>
      </c>
      <c r="C241" t="s">
        <v>193</v>
      </c>
      <c r="D241">
        <v>51</v>
      </c>
      <c r="E241" t="s">
        <v>4</v>
      </c>
      <c r="F241" t="s">
        <v>411</v>
      </c>
      <c r="G241" t="s">
        <v>205</v>
      </c>
      <c r="H241" t="s">
        <v>106</v>
      </c>
      <c r="I241">
        <v>311</v>
      </c>
      <c r="J241" t="s">
        <v>403</v>
      </c>
    </row>
    <row r="242" spans="1:10" hidden="1" x14ac:dyDescent="0.25">
      <c r="A242">
        <v>2013</v>
      </c>
      <c r="C242" t="s">
        <v>36</v>
      </c>
      <c r="F242" t="s">
        <v>148</v>
      </c>
    </row>
    <row r="243" spans="1:10" hidden="1" x14ac:dyDescent="0.25">
      <c r="A243">
        <v>2013</v>
      </c>
      <c r="F243" t="s">
        <v>600</v>
      </c>
      <c r="G243" t="s">
        <v>414</v>
      </c>
    </row>
    <row r="244" spans="1:10" x14ac:dyDescent="0.25">
      <c r="A244">
        <v>2013</v>
      </c>
      <c r="B244">
        <v>22</v>
      </c>
      <c r="C244" t="s">
        <v>193</v>
      </c>
      <c r="D244">
        <v>74</v>
      </c>
      <c r="E244" t="s">
        <v>114</v>
      </c>
      <c r="F244" t="s">
        <v>153</v>
      </c>
      <c r="G244" t="s">
        <v>207</v>
      </c>
      <c r="H244" t="s">
        <v>106</v>
      </c>
      <c r="I244">
        <v>309</v>
      </c>
      <c r="J244" t="s">
        <v>601</v>
      </c>
    </row>
    <row r="245" spans="1:10" hidden="1" x14ac:dyDescent="0.25">
      <c r="A245">
        <v>2013</v>
      </c>
      <c r="C245" t="s">
        <v>36</v>
      </c>
      <c r="F245" t="s">
        <v>481</v>
      </c>
    </row>
    <row r="246" spans="1:10" hidden="1" x14ac:dyDescent="0.25">
      <c r="A246">
        <v>2013</v>
      </c>
      <c r="F246" t="s">
        <v>482</v>
      </c>
      <c r="G246" t="s">
        <v>425</v>
      </c>
    </row>
    <row r="247" spans="1:10" hidden="1" x14ac:dyDescent="0.25">
      <c r="A247">
        <v>2013</v>
      </c>
      <c r="B247">
        <v>23</v>
      </c>
      <c r="C247" t="s">
        <v>191</v>
      </c>
      <c r="D247">
        <v>41</v>
      </c>
      <c r="E247" t="s">
        <v>388</v>
      </c>
      <c r="F247" t="s">
        <v>602</v>
      </c>
      <c r="G247" t="s">
        <v>392</v>
      </c>
      <c r="H247" t="s">
        <v>366</v>
      </c>
      <c r="I247">
        <v>307</v>
      </c>
      <c r="J247" t="s">
        <v>604</v>
      </c>
    </row>
    <row r="248" spans="1:10" hidden="1" x14ac:dyDescent="0.25">
      <c r="A248">
        <v>2013</v>
      </c>
      <c r="F248" t="s">
        <v>603</v>
      </c>
    </row>
    <row r="249" spans="1:10" hidden="1" x14ac:dyDescent="0.25">
      <c r="A249">
        <v>2013</v>
      </c>
      <c r="F249" t="s">
        <v>364</v>
      </c>
      <c r="G249" t="s">
        <v>579</v>
      </c>
    </row>
    <row r="250" spans="1:10" x14ac:dyDescent="0.25">
      <c r="A250">
        <v>2013</v>
      </c>
      <c r="B250">
        <v>24</v>
      </c>
      <c r="C250" t="s">
        <v>193</v>
      </c>
      <c r="D250">
        <v>53</v>
      </c>
      <c r="E250" t="s">
        <v>605</v>
      </c>
      <c r="F250" t="s">
        <v>606</v>
      </c>
      <c r="G250" t="s">
        <v>607</v>
      </c>
      <c r="H250" t="s">
        <v>106</v>
      </c>
      <c r="I250">
        <v>306</v>
      </c>
      <c r="J250" t="s">
        <v>413</v>
      </c>
    </row>
    <row r="251" spans="1:10" hidden="1" x14ac:dyDescent="0.25">
      <c r="A251">
        <v>2013</v>
      </c>
      <c r="C251" t="s">
        <v>36</v>
      </c>
      <c r="F251" t="s">
        <v>416</v>
      </c>
    </row>
    <row r="252" spans="1:10" hidden="1" x14ac:dyDescent="0.25">
      <c r="A252">
        <v>2013</v>
      </c>
      <c r="F252" t="s">
        <v>363</v>
      </c>
      <c r="G252" t="s">
        <v>608</v>
      </c>
    </row>
    <row r="253" spans="1:10" x14ac:dyDescent="0.25">
      <c r="A253">
        <v>2013</v>
      </c>
      <c r="B253">
        <v>25</v>
      </c>
      <c r="C253" t="s">
        <v>194</v>
      </c>
      <c r="D253">
        <v>76</v>
      </c>
      <c r="E253" t="s">
        <v>42</v>
      </c>
      <c r="F253" t="s">
        <v>427</v>
      </c>
      <c r="G253" t="s">
        <v>610</v>
      </c>
      <c r="H253" t="s">
        <v>106</v>
      </c>
      <c r="I253">
        <v>306</v>
      </c>
      <c r="J253" t="s">
        <v>413</v>
      </c>
    </row>
    <row r="254" spans="1:10" hidden="1" x14ac:dyDescent="0.25">
      <c r="A254">
        <v>2013</v>
      </c>
      <c r="C254" t="s">
        <v>37</v>
      </c>
      <c r="F254" t="s">
        <v>452</v>
      </c>
    </row>
    <row r="255" spans="1:10" hidden="1" x14ac:dyDescent="0.25">
      <c r="A255">
        <v>2013</v>
      </c>
      <c r="F255" t="s">
        <v>609</v>
      </c>
      <c r="G255" t="s">
        <v>429</v>
      </c>
    </row>
    <row r="256" spans="1:10" x14ac:dyDescent="0.25">
      <c r="A256">
        <v>2013</v>
      </c>
      <c r="B256">
        <v>26</v>
      </c>
      <c r="C256" t="s">
        <v>194</v>
      </c>
      <c r="D256">
        <v>55</v>
      </c>
      <c r="E256" t="s">
        <v>4</v>
      </c>
      <c r="F256" t="s">
        <v>559</v>
      </c>
      <c r="G256" t="s">
        <v>205</v>
      </c>
      <c r="H256" t="s">
        <v>106</v>
      </c>
      <c r="I256">
        <v>305</v>
      </c>
      <c r="J256" t="s">
        <v>612</v>
      </c>
    </row>
    <row r="257" spans="1:10" hidden="1" x14ac:dyDescent="0.25">
      <c r="A257">
        <v>2013</v>
      </c>
      <c r="C257" t="s">
        <v>37</v>
      </c>
      <c r="F257" t="s">
        <v>177</v>
      </c>
    </row>
    <row r="258" spans="1:10" hidden="1" x14ac:dyDescent="0.25">
      <c r="A258">
        <v>2013</v>
      </c>
      <c r="F258" t="s">
        <v>611</v>
      </c>
      <c r="G258" t="s">
        <v>414</v>
      </c>
    </row>
    <row r="259" spans="1:10" x14ac:dyDescent="0.25">
      <c r="A259">
        <v>2013</v>
      </c>
      <c r="B259">
        <v>27</v>
      </c>
      <c r="C259" t="s">
        <v>194</v>
      </c>
      <c r="D259">
        <v>61</v>
      </c>
      <c r="E259" t="s">
        <v>4</v>
      </c>
      <c r="F259" t="s">
        <v>613</v>
      </c>
      <c r="G259" t="s">
        <v>205</v>
      </c>
      <c r="H259" t="s">
        <v>106</v>
      </c>
      <c r="I259">
        <v>305</v>
      </c>
      <c r="J259" t="s">
        <v>612</v>
      </c>
    </row>
    <row r="260" spans="1:10" hidden="1" x14ac:dyDescent="0.25">
      <c r="A260">
        <v>2013</v>
      </c>
      <c r="C260" t="s">
        <v>37</v>
      </c>
      <c r="F260" t="s">
        <v>561</v>
      </c>
    </row>
    <row r="261" spans="1:10" hidden="1" x14ac:dyDescent="0.25">
      <c r="A261">
        <v>2013</v>
      </c>
      <c r="F261" t="s">
        <v>155</v>
      </c>
      <c r="G261" t="s">
        <v>414</v>
      </c>
    </row>
    <row r="262" spans="1:10" x14ac:dyDescent="0.25">
      <c r="A262">
        <v>2013</v>
      </c>
      <c r="B262">
        <v>28</v>
      </c>
      <c r="C262" t="s">
        <v>194</v>
      </c>
      <c r="D262">
        <v>77</v>
      </c>
      <c r="E262" t="s">
        <v>614</v>
      </c>
      <c r="F262" t="s">
        <v>615</v>
      </c>
      <c r="G262" t="s">
        <v>610</v>
      </c>
      <c r="H262" t="s">
        <v>106</v>
      </c>
      <c r="I262">
        <v>305</v>
      </c>
      <c r="J262" t="s">
        <v>612</v>
      </c>
    </row>
    <row r="263" spans="1:10" hidden="1" x14ac:dyDescent="0.25">
      <c r="A263">
        <v>2013</v>
      </c>
      <c r="C263" t="s">
        <v>37</v>
      </c>
      <c r="F263" t="s">
        <v>548</v>
      </c>
    </row>
    <row r="264" spans="1:10" hidden="1" x14ac:dyDescent="0.25">
      <c r="A264">
        <v>2013</v>
      </c>
      <c r="F264" t="s">
        <v>157</v>
      </c>
      <c r="G264" t="s">
        <v>429</v>
      </c>
    </row>
    <row r="265" spans="1:10" x14ac:dyDescent="0.25">
      <c r="A265">
        <v>2013</v>
      </c>
      <c r="B265">
        <v>29</v>
      </c>
      <c r="C265" t="s">
        <v>194</v>
      </c>
      <c r="D265">
        <v>50</v>
      </c>
      <c r="E265" t="s">
        <v>9</v>
      </c>
      <c r="F265" t="s">
        <v>423</v>
      </c>
      <c r="G265" t="s">
        <v>207</v>
      </c>
      <c r="H265" t="s">
        <v>106</v>
      </c>
      <c r="I265">
        <v>302</v>
      </c>
      <c r="J265" t="s">
        <v>420</v>
      </c>
    </row>
    <row r="266" spans="1:10" hidden="1" x14ac:dyDescent="0.25">
      <c r="A266">
        <v>2013</v>
      </c>
      <c r="C266" t="s">
        <v>37</v>
      </c>
      <c r="F266" t="s">
        <v>422</v>
      </c>
    </row>
    <row r="267" spans="1:10" hidden="1" x14ac:dyDescent="0.25">
      <c r="A267">
        <v>2013</v>
      </c>
      <c r="F267" t="s">
        <v>616</v>
      </c>
      <c r="G267" t="s">
        <v>425</v>
      </c>
    </row>
    <row r="268" spans="1:10" x14ac:dyDescent="0.25">
      <c r="A268">
        <v>2013</v>
      </c>
      <c r="B268">
        <v>30</v>
      </c>
      <c r="C268" t="s">
        <v>194</v>
      </c>
      <c r="D268">
        <v>96</v>
      </c>
      <c r="E268" t="s">
        <v>5</v>
      </c>
      <c r="F268" t="s">
        <v>617</v>
      </c>
      <c r="G268" t="s">
        <v>206</v>
      </c>
      <c r="H268" t="s">
        <v>106</v>
      </c>
      <c r="I268">
        <v>301</v>
      </c>
      <c r="J268" t="s">
        <v>619</v>
      </c>
    </row>
    <row r="269" spans="1:10" hidden="1" x14ac:dyDescent="0.25">
      <c r="A269">
        <v>2013</v>
      </c>
      <c r="C269" t="s">
        <v>37</v>
      </c>
      <c r="F269" t="s">
        <v>618</v>
      </c>
    </row>
    <row r="270" spans="1:10" hidden="1" x14ac:dyDescent="0.25">
      <c r="A270">
        <v>2013</v>
      </c>
      <c r="F270" t="s">
        <v>564</v>
      </c>
      <c r="G270" t="s">
        <v>421</v>
      </c>
    </row>
    <row r="271" spans="1:10" x14ac:dyDescent="0.25">
      <c r="A271">
        <v>2013</v>
      </c>
      <c r="B271">
        <v>31</v>
      </c>
      <c r="C271" t="s">
        <v>193</v>
      </c>
      <c r="D271">
        <v>93</v>
      </c>
      <c r="E271" t="s">
        <v>605</v>
      </c>
      <c r="F271" t="s">
        <v>620</v>
      </c>
      <c r="G271" t="s">
        <v>607</v>
      </c>
      <c r="H271" t="s">
        <v>106</v>
      </c>
      <c r="I271">
        <v>301</v>
      </c>
      <c r="J271" t="s">
        <v>619</v>
      </c>
    </row>
    <row r="272" spans="1:10" hidden="1" x14ac:dyDescent="0.25">
      <c r="A272">
        <v>2013</v>
      </c>
      <c r="C272" t="s">
        <v>36</v>
      </c>
      <c r="F272" t="s">
        <v>621</v>
      </c>
    </row>
    <row r="273" spans="1:10" hidden="1" x14ac:dyDescent="0.25">
      <c r="A273">
        <v>2013</v>
      </c>
      <c r="F273" t="s">
        <v>622</v>
      </c>
      <c r="G273" t="s">
        <v>608</v>
      </c>
    </row>
    <row r="274" spans="1:10" hidden="1" x14ac:dyDescent="0.25">
      <c r="A274">
        <v>2013</v>
      </c>
      <c r="B274">
        <v>32</v>
      </c>
      <c r="C274" t="s">
        <v>191</v>
      </c>
      <c r="D274">
        <v>40</v>
      </c>
      <c r="E274" t="s">
        <v>435</v>
      </c>
      <c r="F274" t="s">
        <v>623</v>
      </c>
      <c r="G274" t="s">
        <v>373</v>
      </c>
      <c r="H274" t="s">
        <v>366</v>
      </c>
      <c r="I274">
        <v>300</v>
      </c>
      <c r="J274" t="s">
        <v>626</v>
      </c>
    </row>
    <row r="275" spans="1:10" hidden="1" x14ac:dyDescent="0.25">
      <c r="A275">
        <v>2013</v>
      </c>
      <c r="F275" t="s">
        <v>624</v>
      </c>
    </row>
    <row r="276" spans="1:10" hidden="1" x14ac:dyDescent="0.25">
      <c r="A276">
        <v>2013</v>
      </c>
      <c r="F276" t="s">
        <v>625</v>
      </c>
      <c r="G276" t="s">
        <v>579</v>
      </c>
    </row>
    <row r="277" spans="1:10" x14ac:dyDescent="0.25">
      <c r="A277">
        <v>2013</v>
      </c>
      <c r="B277">
        <v>33</v>
      </c>
      <c r="C277" t="s">
        <v>194</v>
      </c>
      <c r="D277">
        <v>67</v>
      </c>
      <c r="E277" t="s">
        <v>42</v>
      </c>
      <c r="F277" t="s">
        <v>453</v>
      </c>
      <c r="G277" t="s">
        <v>610</v>
      </c>
      <c r="H277" t="s">
        <v>106</v>
      </c>
      <c r="I277">
        <v>300</v>
      </c>
      <c r="J277" t="s">
        <v>626</v>
      </c>
    </row>
    <row r="278" spans="1:10" hidden="1" x14ac:dyDescent="0.25">
      <c r="A278">
        <v>2013</v>
      </c>
      <c r="C278" t="s">
        <v>37</v>
      </c>
      <c r="F278" t="s">
        <v>627</v>
      </c>
    </row>
    <row r="279" spans="1:10" hidden="1" x14ac:dyDescent="0.25">
      <c r="A279">
        <v>2013</v>
      </c>
      <c r="F279" t="s">
        <v>523</v>
      </c>
      <c r="G279" t="s">
        <v>429</v>
      </c>
    </row>
    <row r="280" spans="1:10" x14ac:dyDescent="0.25">
      <c r="A280">
        <v>2013</v>
      </c>
      <c r="B280">
        <v>34</v>
      </c>
      <c r="C280" t="s">
        <v>193</v>
      </c>
      <c r="D280">
        <v>66</v>
      </c>
      <c r="E280" t="s">
        <v>513</v>
      </c>
      <c r="F280" t="s">
        <v>430</v>
      </c>
      <c r="G280" t="s">
        <v>205</v>
      </c>
      <c r="H280" t="s">
        <v>366</v>
      </c>
      <c r="I280">
        <v>300</v>
      </c>
      <c r="J280" t="s">
        <v>626</v>
      </c>
    </row>
    <row r="281" spans="1:10" hidden="1" x14ac:dyDescent="0.25">
      <c r="A281">
        <v>2013</v>
      </c>
      <c r="C281" t="s">
        <v>36</v>
      </c>
      <c r="F281" t="s">
        <v>628</v>
      </c>
    </row>
    <row r="282" spans="1:10" hidden="1" x14ac:dyDescent="0.25">
      <c r="A282">
        <v>2013</v>
      </c>
      <c r="F282" t="s">
        <v>629</v>
      </c>
      <c r="G282" t="s">
        <v>414</v>
      </c>
    </row>
    <row r="283" spans="1:10" x14ac:dyDescent="0.25">
      <c r="A283">
        <v>2013</v>
      </c>
      <c r="B283">
        <v>35</v>
      </c>
      <c r="C283" t="s">
        <v>194</v>
      </c>
      <c r="D283">
        <v>88</v>
      </c>
      <c r="E283" t="s">
        <v>43</v>
      </c>
      <c r="F283" t="s">
        <v>507</v>
      </c>
      <c r="G283" t="s">
        <v>610</v>
      </c>
      <c r="H283" t="s">
        <v>106</v>
      </c>
      <c r="I283">
        <v>300</v>
      </c>
      <c r="J283" t="s">
        <v>626</v>
      </c>
    </row>
    <row r="284" spans="1:10" hidden="1" x14ac:dyDescent="0.25">
      <c r="A284">
        <v>2013</v>
      </c>
      <c r="C284" t="s">
        <v>37</v>
      </c>
      <c r="F284" t="s">
        <v>508</v>
      </c>
    </row>
    <row r="285" spans="1:10" hidden="1" x14ac:dyDescent="0.25">
      <c r="A285">
        <v>2013</v>
      </c>
      <c r="F285" t="s">
        <v>156</v>
      </c>
      <c r="G285" t="s">
        <v>429</v>
      </c>
    </row>
    <row r="286" spans="1:10" x14ac:dyDescent="0.25">
      <c r="A286">
        <v>2013</v>
      </c>
      <c r="B286">
        <v>36</v>
      </c>
      <c r="C286" t="s">
        <v>194</v>
      </c>
      <c r="D286">
        <v>75</v>
      </c>
      <c r="E286" t="s">
        <v>50</v>
      </c>
      <c r="F286" t="s">
        <v>174</v>
      </c>
      <c r="G286" t="s">
        <v>610</v>
      </c>
      <c r="H286" t="s">
        <v>106</v>
      </c>
      <c r="I286">
        <v>298</v>
      </c>
      <c r="J286" t="s">
        <v>428</v>
      </c>
    </row>
    <row r="287" spans="1:10" hidden="1" x14ac:dyDescent="0.25">
      <c r="A287">
        <v>2013</v>
      </c>
      <c r="C287" t="s">
        <v>37</v>
      </c>
      <c r="F287" t="s">
        <v>630</v>
      </c>
    </row>
    <row r="288" spans="1:10" hidden="1" x14ac:dyDescent="0.25">
      <c r="A288">
        <v>2013</v>
      </c>
      <c r="F288" t="s">
        <v>631</v>
      </c>
      <c r="G288" t="s">
        <v>429</v>
      </c>
    </row>
    <row r="289" spans="1:10" x14ac:dyDescent="0.25">
      <c r="A289">
        <v>2013</v>
      </c>
      <c r="B289">
        <v>37</v>
      </c>
      <c r="C289" t="s">
        <v>194</v>
      </c>
      <c r="D289">
        <v>81</v>
      </c>
      <c r="E289" t="s">
        <v>41</v>
      </c>
      <c r="F289" t="s">
        <v>362</v>
      </c>
      <c r="G289" t="s">
        <v>205</v>
      </c>
      <c r="H289" t="s">
        <v>106</v>
      </c>
      <c r="I289">
        <v>294</v>
      </c>
      <c r="J289" t="s">
        <v>633</v>
      </c>
    </row>
    <row r="290" spans="1:10" hidden="1" x14ac:dyDescent="0.25">
      <c r="A290">
        <v>2013</v>
      </c>
      <c r="C290" t="s">
        <v>37</v>
      </c>
      <c r="F290" t="s">
        <v>469</v>
      </c>
    </row>
    <row r="291" spans="1:10" hidden="1" x14ac:dyDescent="0.25">
      <c r="A291">
        <v>2013</v>
      </c>
      <c r="F291" t="s">
        <v>632</v>
      </c>
      <c r="G291" t="s">
        <v>414</v>
      </c>
    </row>
    <row r="292" spans="1:10" hidden="1" x14ac:dyDescent="0.25">
      <c r="A292">
        <v>2013</v>
      </c>
      <c r="B292">
        <v>38</v>
      </c>
      <c r="C292" t="s">
        <v>191</v>
      </c>
      <c r="D292">
        <v>39</v>
      </c>
      <c r="E292" t="s">
        <v>634</v>
      </c>
      <c r="F292" t="s">
        <v>635</v>
      </c>
      <c r="G292" t="s">
        <v>637</v>
      </c>
      <c r="H292" t="s">
        <v>366</v>
      </c>
      <c r="I292">
        <v>280</v>
      </c>
      <c r="J292" t="s">
        <v>638</v>
      </c>
    </row>
    <row r="293" spans="1:10" hidden="1" x14ac:dyDescent="0.25">
      <c r="A293">
        <v>2013</v>
      </c>
      <c r="F293" t="s">
        <v>143</v>
      </c>
    </row>
    <row r="294" spans="1:10" hidden="1" x14ac:dyDescent="0.25">
      <c r="A294">
        <v>2013</v>
      </c>
      <c r="F294" t="s">
        <v>636</v>
      </c>
      <c r="G294" t="s">
        <v>447</v>
      </c>
    </row>
    <row r="295" spans="1:10" hidden="1" x14ac:dyDescent="0.25">
      <c r="A295">
        <v>2013</v>
      </c>
      <c r="B295">
        <v>39</v>
      </c>
      <c r="C295" t="s">
        <v>201</v>
      </c>
      <c r="D295">
        <v>12</v>
      </c>
      <c r="E295" t="s">
        <v>346</v>
      </c>
      <c r="F295" t="s">
        <v>639</v>
      </c>
      <c r="G295" t="s">
        <v>349</v>
      </c>
      <c r="H295" t="s">
        <v>106</v>
      </c>
      <c r="I295">
        <v>275</v>
      </c>
      <c r="J295" t="s">
        <v>640</v>
      </c>
    </row>
    <row r="296" spans="1:10" hidden="1" x14ac:dyDescent="0.25">
      <c r="A296">
        <v>2013</v>
      </c>
      <c r="F296" t="s">
        <v>348</v>
      </c>
    </row>
    <row r="297" spans="1:10" hidden="1" x14ac:dyDescent="0.25">
      <c r="A297">
        <v>2013</v>
      </c>
      <c r="F297" t="s">
        <v>137</v>
      </c>
      <c r="G297" t="s">
        <v>351</v>
      </c>
    </row>
    <row r="298" spans="1:10" hidden="1" x14ac:dyDescent="0.25">
      <c r="A298">
        <v>2013</v>
      </c>
      <c r="B298">
        <v>40</v>
      </c>
      <c r="C298" t="s">
        <v>201</v>
      </c>
      <c r="D298">
        <v>13</v>
      </c>
      <c r="E298" t="s">
        <v>346</v>
      </c>
      <c r="F298" t="s">
        <v>371</v>
      </c>
      <c r="G298" t="s">
        <v>349</v>
      </c>
      <c r="H298" t="s">
        <v>106</v>
      </c>
      <c r="I298">
        <v>275</v>
      </c>
      <c r="J298" t="s">
        <v>640</v>
      </c>
    </row>
    <row r="299" spans="1:10" hidden="1" x14ac:dyDescent="0.25">
      <c r="A299">
        <v>2013</v>
      </c>
      <c r="F299" t="s">
        <v>384</v>
      </c>
    </row>
    <row r="300" spans="1:10" hidden="1" x14ac:dyDescent="0.25">
      <c r="A300">
        <v>2013</v>
      </c>
      <c r="F300" t="s">
        <v>641</v>
      </c>
      <c r="G300" t="s">
        <v>351</v>
      </c>
    </row>
    <row r="301" spans="1:10" x14ac:dyDescent="0.25">
      <c r="A301">
        <v>2013</v>
      </c>
      <c r="B301">
        <v>41</v>
      </c>
      <c r="C301" t="s">
        <v>194</v>
      </c>
      <c r="D301">
        <v>70</v>
      </c>
      <c r="E301" t="s">
        <v>9</v>
      </c>
      <c r="F301" t="s">
        <v>642</v>
      </c>
      <c r="G301" t="s">
        <v>207</v>
      </c>
      <c r="H301" t="s">
        <v>106</v>
      </c>
      <c r="I301">
        <v>268</v>
      </c>
      <c r="J301" t="s">
        <v>645</v>
      </c>
    </row>
    <row r="302" spans="1:10" hidden="1" x14ac:dyDescent="0.25">
      <c r="A302">
        <v>2013</v>
      </c>
      <c r="C302" t="s">
        <v>37</v>
      </c>
      <c r="F302" t="s">
        <v>643</v>
      </c>
    </row>
    <row r="303" spans="1:10" hidden="1" x14ac:dyDescent="0.25">
      <c r="A303">
        <v>2013</v>
      </c>
      <c r="F303" t="s">
        <v>644</v>
      </c>
      <c r="G303" t="s">
        <v>425</v>
      </c>
    </row>
    <row r="304" spans="1:10" hidden="1" x14ac:dyDescent="0.25">
      <c r="A304">
        <v>2013</v>
      </c>
      <c r="B304" t="s">
        <v>56</v>
      </c>
      <c r="C304" t="s">
        <v>191</v>
      </c>
      <c r="D304">
        <v>33</v>
      </c>
      <c r="E304" t="s">
        <v>496</v>
      </c>
      <c r="F304" t="s">
        <v>497</v>
      </c>
      <c r="G304" t="s">
        <v>365</v>
      </c>
      <c r="H304" t="s">
        <v>106</v>
      </c>
      <c r="I304">
        <v>242</v>
      </c>
      <c r="J304" t="s">
        <v>647</v>
      </c>
    </row>
    <row r="305" spans="1:10" hidden="1" x14ac:dyDescent="0.25">
      <c r="A305">
        <v>2013</v>
      </c>
      <c r="F305" t="s">
        <v>554</v>
      </c>
    </row>
    <row r="306" spans="1:10" hidden="1" x14ac:dyDescent="0.25">
      <c r="A306">
        <v>2013</v>
      </c>
      <c r="F306" t="s">
        <v>646</v>
      </c>
      <c r="G306" t="s">
        <v>368</v>
      </c>
    </row>
    <row r="307" spans="1:10" hidden="1" x14ac:dyDescent="0.25">
      <c r="A307">
        <v>2013</v>
      </c>
      <c r="B307" t="s">
        <v>490</v>
      </c>
      <c r="C307" t="s">
        <v>191</v>
      </c>
      <c r="D307">
        <v>46</v>
      </c>
      <c r="E307" t="s">
        <v>369</v>
      </c>
      <c r="F307" t="s">
        <v>370</v>
      </c>
      <c r="G307" t="s">
        <v>373</v>
      </c>
      <c r="H307" t="s">
        <v>366</v>
      </c>
      <c r="I307">
        <v>310</v>
      </c>
      <c r="J307" t="s">
        <v>495</v>
      </c>
    </row>
    <row r="308" spans="1:10" hidden="1" x14ac:dyDescent="0.25">
      <c r="A308">
        <v>2013</v>
      </c>
      <c r="F308" t="s">
        <v>139</v>
      </c>
    </row>
    <row r="309" spans="1:10" hidden="1" x14ac:dyDescent="0.25">
      <c r="A309">
        <v>2013</v>
      </c>
      <c r="F309" t="s">
        <v>401</v>
      </c>
      <c r="G309" t="s">
        <v>579</v>
      </c>
    </row>
    <row r="310" spans="1:10" x14ac:dyDescent="0.25">
      <c r="A310">
        <v>2013</v>
      </c>
      <c r="B310" t="s">
        <v>490</v>
      </c>
      <c r="C310" t="s">
        <v>193</v>
      </c>
      <c r="D310">
        <v>99</v>
      </c>
      <c r="E310" t="s">
        <v>5</v>
      </c>
      <c r="F310" t="s">
        <v>648</v>
      </c>
      <c r="G310" t="s">
        <v>206</v>
      </c>
      <c r="H310" t="s">
        <v>106</v>
      </c>
      <c r="I310">
        <v>248</v>
      </c>
      <c r="J310" t="s">
        <v>495</v>
      </c>
    </row>
    <row r="311" spans="1:10" hidden="1" x14ac:dyDescent="0.25">
      <c r="A311">
        <v>2013</v>
      </c>
      <c r="C311" t="s">
        <v>36</v>
      </c>
      <c r="F311" t="s">
        <v>150</v>
      </c>
    </row>
    <row r="312" spans="1:10" hidden="1" x14ac:dyDescent="0.25">
      <c r="A312">
        <v>2013</v>
      </c>
      <c r="F312" t="s">
        <v>649</v>
      </c>
      <c r="G312" t="s">
        <v>421</v>
      </c>
    </row>
    <row r="313" spans="1:10" hidden="1" x14ac:dyDescent="0.25">
      <c r="A313">
        <v>2013</v>
      </c>
      <c r="B313" t="s">
        <v>490</v>
      </c>
      <c r="C313" t="s">
        <v>191</v>
      </c>
      <c r="D313">
        <v>45</v>
      </c>
      <c r="E313" t="s">
        <v>398</v>
      </c>
      <c r="F313" t="s">
        <v>537</v>
      </c>
      <c r="G313" t="s">
        <v>402</v>
      </c>
      <c r="H313" t="s">
        <v>366</v>
      </c>
      <c r="I313">
        <v>246</v>
      </c>
      <c r="J313" t="s">
        <v>495</v>
      </c>
    </row>
    <row r="314" spans="1:10" hidden="1" x14ac:dyDescent="0.25">
      <c r="A314">
        <v>2013</v>
      </c>
      <c r="F314" t="s">
        <v>166</v>
      </c>
    </row>
    <row r="315" spans="1:10" hidden="1" x14ac:dyDescent="0.25">
      <c r="A315">
        <v>2013</v>
      </c>
      <c r="F315" t="s">
        <v>650</v>
      </c>
      <c r="G315" t="s">
        <v>579</v>
      </c>
    </row>
    <row r="316" spans="1:10" hidden="1" x14ac:dyDescent="0.25">
      <c r="A316">
        <v>2013</v>
      </c>
      <c r="B316" t="s">
        <v>490</v>
      </c>
      <c r="C316" t="s">
        <v>191</v>
      </c>
      <c r="D316">
        <v>47</v>
      </c>
      <c r="E316" t="s">
        <v>651</v>
      </c>
      <c r="F316" t="s">
        <v>652</v>
      </c>
      <c r="G316" t="s">
        <v>402</v>
      </c>
      <c r="H316" t="s">
        <v>106</v>
      </c>
      <c r="I316">
        <v>241</v>
      </c>
      <c r="J316" t="s">
        <v>654</v>
      </c>
    </row>
    <row r="317" spans="1:10" hidden="1" x14ac:dyDescent="0.25">
      <c r="A317">
        <v>2013</v>
      </c>
      <c r="F317" t="s">
        <v>653</v>
      </c>
    </row>
    <row r="318" spans="1:10" hidden="1" x14ac:dyDescent="0.25">
      <c r="A318">
        <v>2013</v>
      </c>
      <c r="F318" t="s">
        <v>145</v>
      </c>
      <c r="G318" t="s">
        <v>579</v>
      </c>
    </row>
    <row r="319" spans="1:10" x14ac:dyDescent="0.25">
      <c r="A319">
        <v>2013</v>
      </c>
      <c r="B319" t="s">
        <v>490</v>
      </c>
      <c r="C319" t="s">
        <v>193</v>
      </c>
      <c r="D319">
        <v>98</v>
      </c>
      <c r="E319" t="s">
        <v>5</v>
      </c>
      <c r="F319" t="s">
        <v>655</v>
      </c>
      <c r="G319" t="s">
        <v>206</v>
      </c>
      <c r="H319" t="s">
        <v>106</v>
      </c>
      <c r="I319">
        <v>221</v>
      </c>
      <c r="J319" t="s">
        <v>330</v>
      </c>
    </row>
    <row r="320" spans="1:10" hidden="1" x14ac:dyDescent="0.25">
      <c r="A320">
        <v>2013</v>
      </c>
      <c r="C320" t="s">
        <v>36</v>
      </c>
      <c r="F320" t="s">
        <v>656</v>
      </c>
    </row>
    <row r="321" spans="1:10" hidden="1" x14ac:dyDescent="0.25">
      <c r="A321">
        <v>2013</v>
      </c>
      <c r="F321" t="s">
        <v>159</v>
      </c>
      <c r="G321" t="s">
        <v>421</v>
      </c>
    </row>
    <row r="322" spans="1:10" hidden="1" x14ac:dyDescent="0.25">
      <c r="A322">
        <v>2013</v>
      </c>
      <c r="B322" t="s">
        <v>490</v>
      </c>
      <c r="C322" t="s">
        <v>191</v>
      </c>
      <c r="D322">
        <v>32</v>
      </c>
      <c r="E322" t="s">
        <v>657</v>
      </c>
      <c r="F322" t="s">
        <v>528</v>
      </c>
      <c r="G322" t="s">
        <v>658</v>
      </c>
      <c r="H322" t="s">
        <v>366</v>
      </c>
      <c r="I322">
        <v>219</v>
      </c>
      <c r="J322" t="s">
        <v>531</v>
      </c>
    </row>
    <row r="323" spans="1:10" hidden="1" x14ac:dyDescent="0.25">
      <c r="A323">
        <v>2013</v>
      </c>
      <c r="F323" t="s">
        <v>510</v>
      </c>
    </row>
    <row r="324" spans="1:10" hidden="1" x14ac:dyDescent="0.25">
      <c r="A324">
        <v>2013</v>
      </c>
      <c r="F324" t="s">
        <v>141</v>
      </c>
      <c r="G324" t="s">
        <v>659</v>
      </c>
    </row>
    <row r="325" spans="1:10" hidden="1" x14ac:dyDescent="0.25">
      <c r="A325">
        <v>2013</v>
      </c>
      <c r="B325" t="s">
        <v>490</v>
      </c>
      <c r="C325" t="s">
        <v>191</v>
      </c>
      <c r="D325">
        <v>30</v>
      </c>
      <c r="E325" t="s">
        <v>660</v>
      </c>
      <c r="F325" t="s">
        <v>661</v>
      </c>
      <c r="G325" t="s">
        <v>505</v>
      </c>
      <c r="H325" t="s">
        <v>366</v>
      </c>
      <c r="I325">
        <v>153</v>
      </c>
      <c r="J325" t="s">
        <v>495</v>
      </c>
    </row>
    <row r="326" spans="1:10" hidden="1" x14ac:dyDescent="0.25">
      <c r="A326">
        <v>2013</v>
      </c>
      <c r="F326" t="s">
        <v>662</v>
      </c>
    </row>
    <row r="327" spans="1:10" hidden="1" x14ac:dyDescent="0.25">
      <c r="A327">
        <v>2013</v>
      </c>
      <c r="F327" t="s">
        <v>444</v>
      </c>
      <c r="G327" t="s">
        <v>447</v>
      </c>
    </row>
    <row r="328" spans="1:10" x14ac:dyDescent="0.25">
      <c r="A328">
        <v>2013</v>
      </c>
      <c r="B328" t="s">
        <v>490</v>
      </c>
      <c r="C328" t="s">
        <v>194</v>
      </c>
      <c r="D328">
        <v>54</v>
      </c>
      <c r="E328" t="s">
        <v>4</v>
      </c>
      <c r="F328" t="s">
        <v>663</v>
      </c>
      <c r="G328" t="s">
        <v>205</v>
      </c>
      <c r="H328" t="s">
        <v>106</v>
      </c>
      <c r="I328">
        <v>147</v>
      </c>
      <c r="J328" t="s">
        <v>495</v>
      </c>
    </row>
    <row r="329" spans="1:10" hidden="1" x14ac:dyDescent="0.25">
      <c r="A329">
        <v>2013</v>
      </c>
      <c r="C329" t="s">
        <v>37</v>
      </c>
      <c r="F329" t="s">
        <v>170</v>
      </c>
    </row>
    <row r="330" spans="1:10" hidden="1" x14ac:dyDescent="0.25">
      <c r="A330">
        <v>2013</v>
      </c>
      <c r="F330" t="s">
        <v>664</v>
      </c>
      <c r="G330" t="s">
        <v>414</v>
      </c>
    </row>
    <row r="331" spans="1:10" x14ac:dyDescent="0.25">
      <c r="A331">
        <v>2013</v>
      </c>
      <c r="B331" t="s">
        <v>490</v>
      </c>
      <c r="C331" t="s">
        <v>194</v>
      </c>
      <c r="D331">
        <v>57</v>
      </c>
      <c r="E331" t="s">
        <v>10</v>
      </c>
      <c r="F331" t="s">
        <v>440</v>
      </c>
      <c r="G331" t="s">
        <v>205</v>
      </c>
      <c r="H331" t="s">
        <v>106</v>
      </c>
      <c r="I331">
        <v>111</v>
      </c>
      <c r="J331" t="s">
        <v>495</v>
      </c>
    </row>
    <row r="332" spans="1:10" hidden="1" x14ac:dyDescent="0.25">
      <c r="A332">
        <v>2013</v>
      </c>
      <c r="C332" t="s">
        <v>37</v>
      </c>
      <c r="F332" t="s">
        <v>163</v>
      </c>
    </row>
    <row r="333" spans="1:10" hidden="1" x14ac:dyDescent="0.25">
      <c r="A333">
        <v>2013</v>
      </c>
      <c r="F333" t="s">
        <v>185</v>
      </c>
      <c r="G333" t="s">
        <v>414</v>
      </c>
    </row>
    <row r="334" spans="1:10" hidden="1" x14ac:dyDescent="0.25">
      <c r="A334">
        <v>2013</v>
      </c>
      <c r="B334" t="s">
        <v>490</v>
      </c>
      <c r="C334" t="s">
        <v>191</v>
      </c>
      <c r="D334">
        <v>25</v>
      </c>
      <c r="E334" t="s">
        <v>665</v>
      </c>
      <c r="F334" t="s">
        <v>396</v>
      </c>
      <c r="G334" t="s">
        <v>373</v>
      </c>
      <c r="H334" t="s">
        <v>366</v>
      </c>
      <c r="I334">
        <v>101</v>
      </c>
      <c r="J334" t="s">
        <v>495</v>
      </c>
    </row>
    <row r="335" spans="1:10" hidden="1" x14ac:dyDescent="0.25">
      <c r="A335">
        <v>2013</v>
      </c>
      <c r="F335" t="s">
        <v>165</v>
      </c>
    </row>
    <row r="336" spans="1:10" hidden="1" x14ac:dyDescent="0.25">
      <c r="A336">
        <v>2013</v>
      </c>
      <c r="F336" t="s">
        <v>437</v>
      </c>
      <c r="G336" t="s">
        <v>579</v>
      </c>
    </row>
    <row r="337" spans="1:10" hidden="1" x14ac:dyDescent="0.25">
      <c r="A337">
        <v>2013</v>
      </c>
      <c r="B337" t="s">
        <v>490</v>
      </c>
      <c r="C337" t="s">
        <v>191</v>
      </c>
      <c r="D337">
        <v>28</v>
      </c>
      <c r="E337" t="s">
        <v>549</v>
      </c>
      <c r="F337" t="s">
        <v>550</v>
      </c>
      <c r="G337" t="s">
        <v>505</v>
      </c>
      <c r="H337" t="s">
        <v>366</v>
      </c>
      <c r="I337">
        <v>22</v>
      </c>
      <c r="J337" t="s">
        <v>495</v>
      </c>
    </row>
    <row r="338" spans="1:10" hidden="1" x14ac:dyDescent="0.25">
      <c r="A338">
        <v>2013</v>
      </c>
      <c r="F338" t="s">
        <v>458</v>
      </c>
    </row>
    <row r="339" spans="1:10" hidden="1" x14ac:dyDescent="0.25">
      <c r="A339">
        <v>2013</v>
      </c>
      <c r="F339" t="s">
        <v>147</v>
      </c>
      <c r="G339" t="s">
        <v>579</v>
      </c>
    </row>
    <row r="340" spans="1:10" hidden="1" x14ac:dyDescent="0.25">
      <c r="A340">
        <v>2013</v>
      </c>
      <c r="B340" t="s">
        <v>490</v>
      </c>
      <c r="C340" t="s">
        <v>191</v>
      </c>
      <c r="D340">
        <v>31</v>
      </c>
      <c r="E340" t="s">
        <v>657</v>
      </c>
      <c r="F340" t="s">
        <v>666</v>
      </c>
      <c r="G340" t="s">
        <v>658</v>
      </c>
      <c r="H340" t="s">
        <v>366</v>
      </c>
      <c r="I340">
        <v>17</v>
      </c>
      <c r="J340" t="s">
        <v>668</v>
      </c>
    </row>
    <row r="341" spans="1:10" hidden="1" x14ac:dyDescent="0.25">
      <c r="A341">
        <v>2013</v>
      </c>
      <c r="F341" t="s">
        <v>667</v>
      </c>
    </row>
    <row r="342" spans="1:10" hidden="1" x14ac:dyDescent="0.25">
      <c r="A342">
        <v>2013</v>
      </c>
      <c r="F342" t="s">
        <v>498</v>
      </c>
      <c r="G342" t="s">
        <v>659</v>
      </c>
    </row>
    <row r="343" spans="1:10" x14ac:dyDescent="0.25">
      <c r="A343">
        <v>2013</v>
      </c>
      <c r="B343" t="s">
        <v>490</v>
      </c>
      <c r="C343" t="s">
        <v>194</v>
      </c>
      <c r="D343">
        <v>95</v>
      </c>
      <c r="E343" t="s">
        <v>5</v>
      </c>
      <c r="F343" t="s">
        <v>563</v>
      </c>
      <c r="G343" t="s">
        <v>206</v>
      </c>
      <c r="H343" t="s">
        <v>106</v>
      </c>
      <c r="I343">
        <v>2</v>
      </c>
      <c r="J343" t="s">
        <v>669</v>
      </c>
    </row>
    <row r="344" spans="1:10" hidden="1" x14ac:dyDescent="0.25">
      <c r="A344">
        <v>2013</v>
      </c>
      <c r="C344" t="s">
        <v>37</v>
      </c>
      <c r="F344" t="s">
        <v>152</v>
      </c>
      <c r="J344" t="s">
        <v>670</v>
      </c>
    </row>
    <row r="345" spans="1:10" hidden="1" x14ac:dyDescent="0.25">
      <c r="A345">
        <v>2013</v>
      </c>
      <c r="F345" t="s">
        <v>562</v>
      </c>
      <c r="G345" t="s">
        <v>421</v>
      </c>
    </row>
    <row r="346" spans="1:10" hidden="1" x14ac:dyDescent="0.25">
      <c r="A346">
        <v>2013</v>
      </c>
      <c r="B346" t="s">
        <v>70</v>
      </c>
      <c r="C346" t="s">
        <v>191</v>
      </c>
      <c r="D346">
        <v>26</v>
      </c>
      <c r="E346" t="s">
        <v>671</v>
      </c>
      <c r="F346" t="s">
        <v>382</v>
      </c>
      <c r="G346" t="s">
        <v>373</v>
      </c>
      <c r="H346" t="s">
        <v>106</v>
      </c>
      <c r="I346" t="s">
        <v>196</v>
      </c>
      <c r="J346" t="s">
        <v>673</v>
      </c>
    </row>
    <row r="347" spans="1:10" hidden="1" x14ac:dyDescent="0.25">
      <c r="A347">
        <v>2013</v>
      </c>
      <c r="F347" t="s">
        <v>395</v>
      </c>
    </row>
    <row r="348" spans="1:10" hidden="1" x14ac:dyDescent="0.25">
      <c r="A348">
        <v>2013</v>
      </c>
      <c r="F348" t="s">
        <v>672</v>
      </c>
    </row>
    <row r="349" spans="1:10" hidden="1" x14ac:dyDescent="0.25">
      <c r="A349">
        <v>2014</v>
      </c>
      <c r="B349">
        <v>1</v>
      </c>
      <c r="C349" t="s">
        <v>189</v>
      </c>
      <c r="D349">
        <v>2</v>
      </c>
      <c r="E349" t="s">
        <v>331</v>
      </c>
      <c r="F349" t="s">
        <v>332</v>
      </c>
      <c r="G349" t="s">
        <v>200</v>
      </c>
      <c r="H349" t="s">
        <v>106</v>
      </c>
      <c r="I349">
        <v>379</v>
      </c>
      <c r="J349" t="s">
        <v>674</v>
      </c>
    </row>
    <row r="350" spans="1:10" hidden="1" x14ac:dyDescent="0.25">
      <c r="A350">
        <v>2014</v>
      </c>
      <c r="F350" t="s">
        <v>134</v>
      </c>
    </row>
    <row r="351" spans="1:10" hidden="1" x14ac:dyDescent="0.25">
      <c r="A351">
        <v>2014</v>
      </c>
      <c r="F351" t="s">
        <v>333</v>
      </c>
      <c r="G351" t="s">
        <v>675</v>
      </c>
    </row>
    <row r="352" spans="1:10" hidden="1" x14ac:dyDescent="0.25">
      <c r="A352">
        <v>2014</v>
      </c>
      <c r="B352">
        <v>2</v>
      </c>
      <c r="C352" t="s">
        <v>189</v>
      </c>
      <c r="D352">
        <v>1</v>
      </c>
      <c r="E352" t="s">
        <v>331</v>
      </c>
      <c r="F352" t="s">
        <v>339</v>
      </c>
      <c r="G352" t="s">
        <v>200</v>
      </c>
      <c r="H352" t="s">
        <v>106</v>
      </c>
      <c r="I352">
        <v>376</v>
      </c>
      <c r="J352" t="s">
        <v>344</v>
      </c>
    </row>
    <row r="353" spans="1:10" hidden="1" x14ac:dyDescent="0.25">
      <c r="A353">
        <v>2014</v>
      </c>
      <c r="F353" t="s">
        <v>135</v>
      </c>
    </row>
    <row r="354" spans="1:10" hidden="1" x14ac:dyDescent="0.25">
      <c r="A354">
        <v>2014</v>
      </c>
      <c r="F354" t="s">
        <v>572</v>
      </c>
      <c r="G354" t="s">
        <v>675</v>
      </c>
    </row>
    <row r="355" spans="1:10" hidden="1" x14ac:dyDescent="0.25">
      <c r="A355">
        <v>2014</v>
      </c>
      <c r="B355">
        <v>3</v>
      </c>
      <c r="C355" t="s">
        <v>189</v>
      </c>
      <c r="D355">
        <v>8</v>
      </c>
      <c r="E355" t="s">
        <v>540</v>
      </c>
      <c r="F355" t="s">
        <v>552</v>
      </c>
      <c r="G355" t="s">
        <v>676</v>
      </c>
      <c r="H355" t="s">
        <v>106</v>
      </c>
      <c r="I355">
        <v>374</v>
      </c>
      <c r="J355" t="s">
        <v>677</v>
      </c>
    </row>
    <row r="356" spans="1:10" hidden="1" x14ac:dyDescent="0.25">
      <c r="A356">
        <v>2014</v>
      </c>
      <c r="F356" t="s">
        <v>136</v>
      </c>
    </row>
    <row r="357" spans="1:10" hidden="1" x14ac:dyDescent="0.25">
      <c r="A357">
        <v>2014</v>
      </c>
      <c r="F357" t="s">
        <v>543</v>
      </c>
      <c r="G357" t="s">
        <v>678</v>
      </c>
    </row>
    <row r="358" spans="1:10" hidden="1" x14ac:dyDescent="0.25">
      <c r="A358">
        <v>2014</v>
      </c>
      <c r="B358">
        <v>4</v>
      </c>
      <c r="C358" t="s">
        <v>190</v>
      </c>
      <c r="D358">
        <v>12</v>
      </c>
      <c r="E358" t="s">
        <v>346</v>
      </c>
      <c r="F358" t="s">
        <v>347</v>
      </c>
      <c r="G358" t="s">
        <v>679</v>
      </c>
      <c r="H358" t="s">
        <v>106</v>
      </c>
      <c r="I358">
        <v>360</v>
      </c>
      <c r="J358" t="s">
        <v>680</v>
      </c>
    </row>
    <row r="359" spans="1:10" hidden="1" x14ac:dyDescent="0.25">
      <c r="A359">
        <v>2014</v>
      </c>
      <c r="F359" t="s">
        <v>137</v>
      </c>
    </row>
    <row r="360" spans="1:10" hidden="1" x14ac:dyDescent="0.25">
      <c r="A360">
        <v>2014</v>
      </c>
      <c r="F360" t="s">
        <v>371</v>
      </c>
      <c r="G360" t="s">
        <v>351</v>
      </c>
    </row>
    <row r="361" spans="1:10" hidden="1" x14ac:dyDescent="0.25">
      <c r="A361">
        <v>2014</v>
      </c>
      <c r="B361">
        <v>5</v>
      </c>
      <c r="C361" t="s">
        <v>191</v>
      </c>
      <c r="D361">
        <v>38</v>
      </c>
      <c r="E361" t="s">
        <v>586</v>
      </c>
      <c r="F361" t="s">
        <v>493</v>
      </c>
      <c r="G361" t="s">
        <v>392</v>
      </c>
      <c r="H361" t="s">
        <v>366</v>
      </c>
      <c r="I361">
        <v>356</v>
      </c>
      <c r="J361" t="s">
        <v>682</v>
      </c>
    </row>
    <row r="362" spans="1:10" hidden="1" x14ac:dyDescent="0.25">
      <c r="A362">
        <v>2014</v>
      </c>
      <c r="F362" t="s">
        <v>138</v>
      </c>
    </row>
    <row r="363" spans="1:10" hidden="1" x14ac:dyDescent="0.25">
      <c r="A363">
        <v>2014</v>
      </c>
      <c r="F363" t="s">
        <v>681</v>
      </c>
      <c r="G363" t="s">
        <v>579</v>
      </c>
    </row>
    <row r="364" spans="1:10" hidden="1" x14ac:dyDescent="0.25">
      <c r="A364">
        <v>2014</v>
      </c>
      <c r="B364">
        <v>6</v>
      </c>
      <c r="C364" t="s">
        <v>191</v>
      </c>
      <c r="D364">
        <v>46</v>
      </c>
      <c r="E364" t="s">
        <v>369</v>
      </c>
      <c r="F364" t="s">
        <v>370</v>
      </c>
      <c r="G364" t="s">
        <v>683</v>
      </c>
      <c r="H364" t="s">
        <v>366</v>
      </c>
      <c r="I364">
        <v>355</v>
      </c>
      <c r="J364" t="s">
        <v>367</v>
      </c>
    </row>
    <row r="365" spans="1:10" hidden="1" x14ac:dyDescent="0.25">
      <c r="A365">
        <v>2014</v>
      </c>
      <c r="F365" t="s">
        <v>139</v>
      </c>
    </row>
    <row r="366" spans="1:10" hidden="1" x14ac:dyDescent="0.25">
      <c r="A366">
        <v>2014</v>
      </c>
      <c r="F366" t="s">
        <v>590</v>
      </c>
      <c r="G366" t="s">
        <v>579</v>
      </c>
    </row>
    <row r="367" spans="1:10" hidden="1" x14ac:dyDescent="0.25">
      <c r="A367">
        <v>2014</v>
      </c>
      <c r="B367">
        <v>7</v>
      </c>
      <c r="C367" t="s">
        <v>191</v>
      </c>
      <c r="D367">
        <v>36</v>
      </c>
      <c r="E367" t="s">
        <v>684</v>
      </c>
      <c r="F367" t="s">
        <v>685</v>
      </c>
      <c r="G367" t="s">
        <v>687</v>
      </c>
      <c r="H367" t="s">
        <v>366</v>
      </c>
      <c r="I367">
        <v>355</v>
      </c>
      <c r="J367" t="s">
        <v>367</v>
      </c>
    </row>
    <row r="368" spans="1:10" hidden="1" x14ac:dyDescent="0.25">
      <c r="A368">
        <v>2014</v>
      </c>
      <c r="F368" t="s">
        <v>140</v>
      </c>
    </row>
    <row r="369" spans="1:10" hidden="1" x14ac:dyDescent="0.25">
      <c r="A369">
        <v>2014</v>
      </c>
      <c r="F369" t="s">
        <v>686</v>
      </c>
      <c r="G369" t="s">
        <v>579</v>
      </c>
    </row>
    <row r="370" spans="1:10" hidden="1" x14ac:dyDescent="0.25">
      <c r="A370">
        <v>2014</v>
      </c>
      <c r="B370">
        <v>8</v>
      </c>
      <c r="C370" t="s">
        <v>191</v>
      </c>
      <c r="D370">
        <v>24</v>
      </c>
      <c r="E370" t="s">
        <v>688</v>
      </c>
      <c r="F370" t="s">
        <v>689</v>
      </c>
      <c r="G370" t="s">
        <v>691</v>
      </c>
      <c r="H370" t="s">
        <v>106</v>
      </c>
      <c r="I370">
        <v>354</v>
      </c>
      <c r="J370" t="s">
        <v>374</v>
      </c>
    </row>
    <row r="371" spans="1:10" hidden="1" x14ac:dyDescent="0.25">
      <c r="A371">
        <v>2014</v>
      </c>
      <c r="F371" t="s">
        <v>141</v>
      </c>
    </row>
    <row r="372" spans="1:10" hidden="1" x14ac:dyDescent="0.25">
      <c r="A372">
        <v>2014</v>
      </c>
      <c r="F372" t="s">
        <v>690</v>
      </c>
      <c r="G372" t="s">
        <v>579</v>
      </c>
    </row>
    <row r="373" spans="1:10" hidden="1" x14ac:dyDescent="0.25">
      <c r="A373">
        <v>2014</v>
      </c>
      <c r="B373">
        <v>9</v>
      </c>
      <c r="C373" t="s">
        <v>191</v>
      </c>
      <c r="D373">
        <v>35</v>
      </c>
      <c r="E373" t="s">
        <v>398</v>
      </c>
      <c r="F373" t="s">
        <v>404</v>
      </c>
      <c r="G373" t="s">
        <v>683</v>
      </c>
      <c r="H373" t="s">
        <v>366</v>
      </c>
      <c r="I373">
        <v>354</v>
      </c>
      <c r="J373" t="s">
        <v>374</v>
      </c>
    </row>
    <row r="374" spans="1:10" hidden="1" x14ac:dyDescent="0.25">
      <c r="A374">
        <v>2014</v>
      </c>
      <c r="F374" t="s">
        <v>142</v>
      </c>
    </row>
    <row r="375" spans="1:10" hidden="1" x14ac:dyDescent="0.25">
      <c r="A375">
        <v>2014</v>
      </c>
      <c r="F375" t="s">
        <v>692</v>
      </c>
      <c r="G375" t="s">
        <v>579</v>
      </c>
    </row>
    <row r="376" spans="1:10" hidden="1" x14ac:dyDescent="0.25">
      <c r="A376">
        <v>2014</v>
      </c>
      <c r="B376">
        <v>10</v>
      </c>
      <c r="C376" t="s">
        <v>191</v>
      </c>
      <c r="D376">
        <v>43</v>
      </c>
      <c r="E376" t="s">
        <v>693</v>
      </c>
      <c r="F376" t="s">
        <v>694</v>
      </c>
      <c r="G376" t="s">
        <v>402</v>
      </c>
      <c r="H376" t="s">
        <v>366</v>
      </c>
      <c r="I376">
        <v>352</v>
      </c>
      <c r="J376" t="s">
        <v>383</v>
      </c>
    </row>
    <row r="377" spans="1:10" hidden="1" x14ac:dyDescent="0.25">
      <c r="A377">
        <v>2014</v>
      </c>
      <c r="F377" t="s">
        <v>143</v>
      </c>
    </row>
    <row r="378" spans="1:10" hidden="1" x14ac:dyDescent="0.25">
      <c r="A378">
        <v>2014</v>
      </c>
      <c r="F378" t="s">
        <v>695</v>
      </c>
      <c r="G378" t="s">
        <v>447</v>
      </c>
    </row>
    <row r="379" spans="1:10" hidden="1" x14ac:dyDescent="0.25">
      <c r="A379">
        <v>2014</v>
      </c>
      <c r="B379">
        <v>11</v>
      </c>
      <c r="C379" t="s">
        <v>189</v>
      </c>
      <c r="D379">
        <v>14</v>
      </c>
      <c r="E379" t="s">
        <v>696</v>
      </c>
      <c r="F379" t="s">
        <v>522</v>
      </c>
      <c r="G379" t="s">
        <v>697</v>
      </c>
      <c r="H379" t="s">
        <v>106</v>
      </c>
      <c r="I379">
        <v>348</v>
      </c>
      <c r="J379" t="s">
        <v>592</v>
      </c>
    </row>
    <row r="380" spans="1:10" hidden="1" x14ac:dyDescent="0.25">
      <c r="A380">
        <v>2014</v>
      </c>
      <c r="F380" t="s">
        <v>144</v>
      </c>
    </row>
    <row r="381" spans="1:10" hidden="1" x14ac:dyDescent="0.25">
      <c r="A381">
        <v>2014</v>
      </c>
      <c r="F381" t="s">
        <v>348</v>
      </c>
      <c r="G381" t="s">
        <v>698</v>
      </c>
    </row>
    <row r="382" spans="1:10" hidden="1" x14ac:dyDescent="0.25">
      <c r="A382">
        <v>2014</v>
      </c>
      <c r="B382">
        <v>12</v>
      </c>
      <c r="C382" t="s">
        <v>191</v>
      </c>
      <c r="D382">
        <v>33</v>
      </c>
      <c r="E382" t="s">
        <v>699</v>
      </c>
      <c r="F382" t="s">
        <v>700</v>
      </c>
      <c r="G382" t="s">
        <v>683</v>
      </c>
      <c r="H382" t="s">
        <v>106</v>
      </c>
      <c r="I382">
        <v>347</v>
      </c>
      <c r="J382" t="s">
        <v>397</v>
      </c>
    </row>
    <row r="383" spans="1:10" hidden="1" x14ac:dyDescent="0.25">
      <c r="A383">
        <v>2014</v>
      </c>
      <c r="F383" t="s">
        <v>145</v>
      </c>
    </row>
    <row r="384" spans="1:10" hidden="1" x14ac:dyDescent="0.25">
      <c r="A384">
        <v>2014</v>
      </c>
      <c r="F384" t="s">
        <v>701</v>
      </c>
      <c r="G384" t="s">
        <v>368</v>
      </c>
    </row>
    <row r="385" spans="1:10" hidden="1" x14ac:dyDescent="0.25">
      <c r="A385">
        <v>2014</v>
      </c>
      <c r="B385">
        <v>13</v>
      </c>
      <c r="C385" t="s">
        <v>191</v>
      </c>
      <c r="D385">
        <v>34</v>
      </c>
      <c r="E385" t="s">
        <v>442</v>
      </c>
      <c r="F385" t="s">
        <v>443</v>
      </c>
      <c r="G385" t="s">
        <v>691</v>
      </c>
      <c r="H385" t="s">
        <v>366</v>
      </c>
      <c r="I385">
        <v>342</v>
      </c>
      <c r="J385" t="s">
        <v>403</v>
      </c>
    </row>
    <row r="386" spans="1:10" hidden="1" x14ac:dyDescent="0.25">
      <c r="A386">
        <v>2014</v>
      </c>
      <c r="F386" t="s">
        <v>146</v>
      </c>
    </row>
    <row r="387" spans="1:10" hidden="1" x14ac:dyDescent="0.25">
      <c r="A387">
        <v>2014</v>
      </c>
      <c r="F387" t="s">
        <v>702</v>
      </c>
      <c r="G387" t="s">
        <v>447</v>
      </c>
    </row>
    <row r="388" spans="1:10" hidden="1" x14ac:dyDescent="0.25">
      <c r="A388">
        <v>2014</v>
      </c>
      <c r="B388">
        <v>14</v>
      </c>
      <c r="C388" t="s">
        <v>191</v>
      </c>
      <c r="D388">
        <v>50</v>
      </c>
      <c r="E388" t="s">
        <v>9</v>
      </c>
      <c r="F388" t="s">
        <v>381</v>
      </c>
      <c r="G388" t="s">
        <v>402</v>
      </c>
      <c r="H388" t="s">
        <v>106</v>
      </c>
      <c r="I388">
        <v>341</v>
      </c>
      <c r="J388" t="s">
        <v>407</v>
      </c>
    </row>
    <row r="389" spans="1:10" hidden="1" x14ac:dyDescent="0.25">
      <c r="A389">
        <v>2014</v>
      </c>
      <c r="F389" t="s">
        <v>147</v>
      </c>
    </row>
    <row r="390" spans="1:10" hidden="1" x14ac:dyDescent="0.25">
      <c r="A390">
        <v>2014</v>
      </c>
      <c r="F390" t="s">
        <v>616</v>
      </c>
      <c r="G390" t="s">
        <v>447</v>
      </c>
    </row>
    <row r="391" spans="1:10" x14ac:dyDescent="0.25">
      <c r="A391">
        <v>2014</v>
      </c>
      <c r="B391">
        <v>15</v>
      </c>
      <c r="C391" t="s">
        <v>193</v>
      </c>
      <c r="D391">
        <v>51</v>
      </c>
      <c r="E391" t="s">
        <v>4</v>
      </c>
      <c r="F391" t="s">
        <v>411</v>
      </c>
      <c r="G391" t="s">
        <v>205</v>
      </c>
      <c r="H391" t="s">
        <v>106</v>
      </c>
      <c r="I391">
        <v>339</v>
      </c>
      <c r="J391" t="s">
        <v>703</v>
      </c>
    </row>
    <row r="392" spans="1:10" hidden="1" x14ac:dyDescent="0.25">
      <c r="A392">
        <v>2014</v>
      </c>
      <c r="C392" t="s">
        <v>36</v>
      </c>
      <c r="F392" t="s">
        <v>148</v>
      </c>
    </row>
    <row r="393" spans="1:10" hidden="1" x14ac:dyDescent="0.25">
      <c r="A393">
        <v>2014</v>
      </c>
      <c r="F393" t="s">
        <v>412</v>
      </c>
      <c r="G393" t="s">
        <v>414</v>
      </c>
    </row>
    <row r="394" spans="1:10" x14ac:dyDescent="0.25">
      <c r="A394">
        <v>2014</v>
      </c>
      <c r="B394">
        <v>16</v>
      </c>
      <c r="C394" t="s">
        <v>193</v>
      </c>
      <c r="D394">
        <v>73</v>
      </c>
      <c r="E394" t="s">
        <v>114</v>
      </c>
      <c r="F394" t="s">
        <v>433</v>
      </c>
      <c r="G394" t="s">
        <v>704</v>
      </c>
      <c r="H394" t="s">
        <v>106</v>
      </c>
      <c r="I394">
        <v>338</v>
      </c>
      <c r="J394" t="s">
        <v>604</v>
      </c>
    </row>
    <row r="395" spans="1:10" hidden="1" x14ac:dyDescent="0.25">
      <c r="A395">
        <v>2014</v>
      </c>
      <c r="C395" t="s">
        <v>36</v>
      </c>
      <c r="F395" t="s">
        <v>149</v>
      </c>
    </row>
    <row r="396" spans="1:10" hidden="1" x14ac:dyDescent="0.25">
      <c r="A396">
        <v>2014</v>
      </c>
      <c r="F396" t="s">
        <v>434</v>
      </c>
      <c r="G396" t="s">
        <v>425</v>
      </c>
    </row>
    <row r="397" spans="1:10" x14ac:dyDescent="0.25">
      <c r="A397">
        <v>2014</v>
      </c>
      <c r="B397">
        <v>17</v>
      </c>
      <c r="C397" t="s">
        <v>193</v>
      </c>
      <c r="D397">
        <v>92</v>
      </c>
      <c r="E397" t="s">
        <v>47</v>
      </c>
      <c r="F397" t="s">
        <v>547</v>
      </c>
      <c r="G397" t="s">
        <v>593</v>
      </c>
      <c r="H397" t="s">
        <v>106</v>
      </c>
      <c r="I397">
        <v>337</v>
      </c>
      <c r="J397" t="s">
        <v>413</v>
      </c>
    </row>
    <row r="398" spans="1:10" hidden="1" x14ac:dyDescent="0.25">
      <c r="A398">
        <v>2014</v>
      </c>
      <c r="C398" t="s">
        <v>36</v>
      </c>
      <c r="F398" t="s">
        <v>150</v>
      </c>
    </row>
    <row r="399" spans="1:10" hidden="1" x14ac:dyDescent="0.25">
      <c r="A399">
        <v>2014</v>
      </c>
      <c r="F399" t="s">
        <v>521</v>
      </c>
      <c r="G399" t="s">
        <v>429</v>
      </c>
    </row>
    <row r="400" spans="1:10" hidden="1" x14ac:dyDescent="0.25">
      <c r="A400">
        <v>2014</v>
      </c>
      <c r="B400">
        <v>18</v>
      </c>
      <c r="C400" t="s">
        <v>191</v>
      </c>
      <c r="D400">
        <v>29</v>
      </c>
      <c r="E400" t="s">
        <v>705</v>
      </c>
      <c r="F400" t="s">
        <v>706</v>
      </c>
      <c r="G400" t="s">
        <v>402</v>
      </c>
      <c r="H400" t="s">
        <v>366</v>
      </c>
      <c r="I400">
        <v>336</v>
      </c>
      <c r="J400" t="s">
        <v>612</v>
      </c>
    </row>
    <row r="401" spans="1:10" hidden="1" x14ac:dyDescent="0.25">
      <c r="A401">
        <v>2014</v>
      </c>
      <c r="F401" t="s">
        <v>151</v>
      </c>
    </row>
    <row r="402" spans="1:10" hidden="1" x14ac:dyDescent="0.25">
      <c r="A402">
        <v>2014</v>
      </c>
      <c r="F402" t="s">
        <v>707</v>
      </c>
      <c r="G402" t="s">
        <v>579</v>
      </c>
    </row>
    <row r="403" spans="1:10" x14ac:dyDescent="0.25">
      <c r="A403">
        <v>2014</v>
      </c>
      <c r="B403">
        <v>19</v>
      </c>
      <c r="C403" t="s">
        <v>194</v>
      </c>
      <c r="D403">
        <v>95</v>
      </c>
      <c r="E403" t="s">
        <v>5</v>
      </c>
      <c r="F403" t="s">
        <v>399</v>
      </c>
      <c r="G403" t="s">
        <v>709</v>
      </c>
      <c r="H403" t="s">
        <v>106</v>
      </c>
      <c r="I403">
        <v>334</v>
      </c>
      <c r="J403" t="s">
        <v>710</v>
      </c>
    </row>
    <row r="404" spans="1:10" hidden="1" x14ac:dyDescent="0.25">
      <c r="A404">
        <v>2014</v>
      </c>
      <c r="C404" t="s">
        <v>37</v>
      </c>
      <c r="F404" t="s">
        <v>152</v>
      </c>
    </row>
    <row r="405" spans="1:10" hidden="1" x14ac:dyDescent="0.25">
      <c r="A405">
        <v>2014</v>
      </c>
      <c r="F405" t="s">
        <v>708</v>
      </c>
      <c r="G405" t="s">
        <v>421</v>
      </c>
    </row>
    <row r="406" spans="1:10" x14ac:dyDescent="0.25">
      <c r="A406">
        <v>2014</v>
      </c>
      <c r="B406">
        <v>20</v>
      </c>
      <c r="C406" t="s">
        <v>193</v>
      </c>
      <c r="D406">
        <v>74</v>
      </c>
      <c r="E406" t="s">
        <v>114</v>
      </c>
      <c r="F406" t="s">
        <v>482</v>
      </c>
      <c r="G406" t="s">
        <v>704</v>
      </c>
      <c r="H406" t="s">
        <v>106</v>
      </c>
      <c r="I406">
        <v>333</v>
      </c>
      <c r="J406" t="s">
        <v>420</v>
      </c>
    </row>
    <row r="407" spans="1:10" hidden="1" x14ac:dyDescent="0.25">
      <c r="A407">
        <v>2014</v>
      </c>
      <c r="C407" t="s">
        <v>36</v>
      </c>
      <c r="F407" t="s">
        <v>153</v>
      </c>
    </row>
    <row r="408" spans="1:10" hidden="1" x14ac:dyDescent="0.25">
      <c r="A408">
        <v>2014</v>
      </c>
      <c r="F408" t="s">
        <v>481</v>
      </c>
      <c r="G408" t="s">
        <v>425</v>
      </c>
    </row>
    <row r="409" spans="1:10" x14ac:dyDescent="0.25">
      <c r="A409">
        <v>2014</v>
      </c>
      <c r="B409">
        <v>21</v>
      </c>
      <c r="C409" t="s">
        <v>194</v>
      </c>
      <c r="D409">
        <v>88</v>
      </c>
      <c r="E409" t="s">
        <v>43</v>
      </c>
      <c r="F409" t="s">
        <v>507</v>
      </c>
      <c r="G409" t="s">
        <v>593</v>
      </c>
      <c r="H409" t="s">
        <v>106</v>
      </c>
      <c r="I409">
        <v>332</v>
      </c>
      <c r="J409" t="s">
        <v>619</v>
      </c>
    </row>
    <row r="410" spans="1:10" hidden="1" x14ac:dyDescent="0.25">
      <c r="A410">
        <v>2014</v>
      </c>
      <c r="C410" t="s">
        <v>37</v>
      </c>
      <c r="F410" t="s">
        <v>154</v>
      </c>
    </row>
    <row r="411" spans="1:10" hidden="1" x14ac:dyDescent="0.25">
      <c r="A411">
        <v>2014</v>
      </c>
      <c r="F411" t="s">
        <v>629</v>
      </c>
      <c r="G411" t="s">
        <v>429</v>
      </c>
    </row>
    <row r="412" spans="1:10" x14ac:dyDescent="0.25">
      <c r="A412">
        <v>2014</v>
      </c>
      <c r="B412">
        <v>22</v>
      </c>
      <c r="C412" t="s">
        <v>194</v>
      </c>
      <c r="D412">
        <v>61</v>
      </c>
      <c r="E412" t="s">
        <v>4</v>
      </c>
      <c r="F412" t="s">
        <v>377</v>
      </c>
      <c r="G412" t="s">
        <v>205</v>
      </c>
      <c r="H412" t="s">
        <v>106</v>
      </c>
      <c r="I412">
        <v>331</v>
      </c>
      <c r="J412" t="s">
        <v>626</v>
      </c>
    </row>
    <row r="413" spans="1:10" hidden="1" x14ac:dyDescent="0.25">
      <c r="A413">
        <v>2014</v>
      </c>
      <c r="C413" t="s">
        <v>37</v>
      </c>
      <c r="F413" t="s">
        <v>155</v>
      </c>
    </row>
    <row r="414" spans="1:10" hidden="1" x14ac:dyDescent="0.25">
      <c r="A414">
        <v>2014</v>
      </c>
      <c r="F414" t="s">
        <v>711</v>
      </c>
      <c r="G414" t="s">
        <v>414</v>
      </c>
    </row>
    <row r="415" spans="1:10" x14ac:dyDescent="0.25">
      <c r="A415">
        <v>2014</v>
      </c>
      <c r="B415">
        <v>23</v>
      </c>
      <c r="C415" t="s">
        <v>194</v>
      </c>
      <c r="D415">
        <v>90</v>
      </c>
      <c r="E415" t="s">
        <v>41</v>
      </c>
      <c r="F415" t="s">
        <v>535</v>
      </c>
      <c r="G415" t="s">
        <v>205</v>
      </c>
      <c r="H415" t="s">
        <v>106</v>
      </c>
      <c r="I415">
        <v>330</v>
      </c>
      <c r="J415" t="s">
        <v>424</v>
      </c>
    </row>
    <row r="416" spans="1:10" hidden="1" x14ac:dyDescent="0.25">
      <c r="A416">
        <v>2014</v>
      </c>
      <c r="C416" t="s">
        <v>37</v>
      </c>
      <c r="F416" t="s">
        <v>156</v>
      </c>
    </row>
    <row r="417" spans="1:10" hidden="1" x14ac:dyDescent="0.25">
      <c r="A417">
        <v>2014</v>
      </c>
      <c r="F417" t="s">
        <v>508</v>
      </c>
      <c r="G417" t="s">
        <v>414</v>
      </c>
    </row>
    <row r="418" spans="1:10" x14ac:dyDescent="0.25">
      <c r="A418">
        <v>2014</v>
      </c>
      <c r="B418">
        <v>24</v>
      </c>
      <c r="C418" t="s">
        <v>194</v>
      </c>
      <c r="D418">
        <v>77</v>
      </c>
      <c r="E418" t="s">
        <v>712</v>
      </c>
      <c r="F418" t="s">
        <v>615</v>
      </c>
      <c r="G418" t="s">
        <v>593</v>
      </c>
      <c r="H418" t="s">
        <v>106</v>
      </c>
      <c r="I418">
        <v>329</v>
      </c>
      <c r="J418" t="s">
        <v>428</v>
      </c>
    </row>
    <row r="419" spans="1:10" hidden="1" x14ac:dyDescent="0.25">
      <c r="A419">
        <v>2014</v>
      </c>
      <c r="C419" t="s">
        <v>37</v>
      </c>
      <c r="F419" t="s">
        <v>157</v>
      </c>
    </row>
    <row r="420" spans="1:10" hidden="1" x14ac:dyDescent="0.25">
      <c r="A420">
        <v>2014</v>
      </c>
      <c r="F420" t="s">
        <v>548</v>
      </c>
      <c r="G420" t="s">
        <v>429</v>
      </c>
    </row>
    <row r="421" spans="1:10" hidden="1" x14ac:dyDescent="0.25">
      <c r="A421">
        <v>2014</v>
      </c>
      <c r="B421">
        <v>25</v>
      </c>
      <c r="C421" t="s">
        <v>191</v>
      </c>
      <c r="D421">
        <v>42</v>
      </c>
      <c r="E421" t="s">
        <v>713</v>
      </c>
      <c r="F421" t="s">
        <v>364</v>
      </c>
      <c r="G421" t="s">
        <v>392</v>
      </c>
      <c r="H421" t="s">
        <v>366</v>
      </c>
      <c r="I421">
        <v>329</v>
      </c>
      <c r="J421" t="s">
        <v>428</v>
      </c>
    </row>
    <row r="422" spans="1:10" hidden="1" x14ac:dyDescent="0.25">
      <c r="A422">
        <v>2014</v>
      </c>
      <c r="F422" t="s">
        <v>158</v>
      </c>
    </row>
    <row r="423" spans="1:10" hidden="1" x14ac:dyDescent="0.25">
      <c r="A423">
        <v>2014</v>
      </c>
      <c r="F423" t="s">
        <v>714</v>
      </c>
      <c r="G423" t="s">
        <v>579</v>
      </c>
    </row>
    <row r="424" spans="1:10" x14ac:dyDescent="0.25">
      <c r="A424">
        <v>2014</v>
      </c>
      <c r="B424">
        <v>26</v>
      </c>
      <c r="C424" t="s">
        <v>194</v>
      </c>
      <c r="D424">
        <v>98</v>
      </c>
      <c r="E424" t="s">
        <v>5</v>
      </c>
      <c r="F424" t="s">
        <v>655</v>
      </c>
      <c r="G424" t="s">
        <v>709</v>
      </c>
      <c r="H424" t="s">
        <v>106</v>
      </c>
      <c r="I424">
        <v>329</v>
      </c>
      <c r="J424" t="s">
        <v>428</v>
      </c>
    </row>
    <row r="425" spans="1:10" hidden="1" x14ac:dyDescent="0.25">
      <c r="A425">
        <v>2014</v>
      </c>
      <c r="C425" t="s">
        <v>37</v>
      </c>
      <c r="F425" t="s">
        <v>159</v>
      </c>
    </row>
    <row r="426" spans="1:10" hidden="1" x14ac:dyDescent="0.25">
      <c r="A426">
        <v>2014</v>
      </c>
      <c r="F426" t="s">
        <v>562</v>
      </c>
      <c r="G426" t="s">
        <v>421</v>
      </c>
    </row>
    <row r="427" spans="1:10" x14ac:dyDescent="0.25">
      <c r="A427">
        <v>2014</v>
      </c>
      <c r="B427">
        <v>27</v>
      </c>
      <c r="C427" t="s">
        <v>194</v>
      </c>
      <c r="D427">
        <v>66</v>
      </c>
      <c r="E427" t="s">
        <v>513</v>
      </c>
      <c r="F427" t="s">
        <v>715</v>
      </c>
      <c r="G427" t="s">
        <v>205</v>
      </c>
      <c r="H427" t="s">
        <v>106</v>
      </c>
      <c r="I427">
        <v>327</v>
      </c>
      <c r="J427" t="s">
        <v>432</v>
      </c>
    </row>
    <row r="428" spans="1:10" hidden="1" x14ac:dyDescent="0.25">
      <c r="A428">
        <v>2014</v>
      </c>
      <c r="C428" t="s">
        <v>37</v>
      </c>
      <c r="F428" t="s">
        <v>160</v>
      </c>
    </row>
    <row r="429" spans="1:10" hidden="1" x14ac:dyDescent="0.25">
      <c r="A429">
        <v>2014</v>
      </c>
      <c r="F429" t="s">
        <v>449</v>
      </c>
      <c r="G429" t="s">
        <v>414</v>
      </c>
    </row>
    <row r="430" spans="1:10" x14ac:dyDescent="0.25">
      <c r="A430">
        <v>2014</v>
      </c>
      <c r="B430">
        <v>28</v>
      </c>
      <c r="C430" t="s">
        <v>194</v>
      </c>
      <c r="D430">
        <v>70</v>
      </c>
      <c r="E430" t="s">
        <v>716</v>
      </c>
      <c r="F430" t="s">
        <v>437</v>
      </c>
      <c r="G430" t="s">
        <v>205</v>
      </c>
      <c r="H430" t="s">
        <v>106</v>
      </c>
      <c r="I430">
        <v>327</v>
      </c>
      <c r="J430" t="s">
        <v>432</v>
      </c>
    </row>
    <row r="431" spans="1:10" hidden="1" x14ac:dyDescent="0.25">
      <c r="A431">
        <v>2014</v>
      </c>
      <c r="C431" t="s">
        <v>37</v>
      </c>
      <c r="F431" t="s">
        <v>161</v>
      </c>
    </row>
    <row r="432" spans="1:10" hidden="1" x14ac:dyDescent="0.25">
      <c r="A432">
        <v>2014</v>
      </c>
      <c r="F432" t="s">
        <v>533</v>
      </c>
      <c r="G432" t="s">
        <v>414</v>
      </c>
    </row>
    <row r="433" spans="1:10" x14ac:dyDescent="0.25">
      <c r="A433">
        <v>2014</v>
      </c>
      <c r="B433">
        <v>29</v>
      </c>
      <c r="C433" t="s">
        <v>194</v>
      </c>
      <c r="D433">
        <v>58</v>
      </c>
      <c r="E433" t="s">
        <v>717</v>
      </c>
      <c r="F433" t="s">
        <v>426</v>
      </c>
      <c r="G433" t="s">
        <v>205</v>
      </c>
      <c r="H433" t="s">
        <v>106</v>
      </c>
      <c r="I433">
        <v>325</v>
      </c>
      <c r="J433" t="s">
        <v>633</v>
      </c>
    </row>
    <row r="434" spans="1:10" hidden="1" x14ac:dyDescent="0.25">
      <c r="A434">
        <v>2014</v>
      </c>
      <c r="C434" t="s">
        <v>37</v>
      </c>
      <c r="F434" t="s">
        <v>162</v>
      </c>
    </row>
    <row r="435" spans="1:10" hidden="1" x14ac:dyDescent="0.25">
      <c r="A435">
        <v>2014</v>
      </c>
      <c r="F435" t="s">
        <v>718</v>
      </c>
      <c r="G435" t="s">
        <v>414</v>
      </c>
    </row>
    <row r="436" spans="1:10" x14ac:dyDescent="0.25">
      <c r="A436">
        <v>2014</v>
      </c>
      <c r="B436">
        <v>30</v>
      </c>
      <c r="C436" t="s">
        <v>194</v>
      </c>
      <c r="D436">
        <v>57</v>
      </c>
      <c r="E436" t="s">
        <v>10</v>
      </c>
      <c r="F436" t="s">
        <v>440</v>
      </c>
      <c r="G436" t="s">
        <v>205</v>
      </c>
      <c r="H436" t="s">
        <v>106</v>
      </c>
      <c r="I436">
        <v>324</v>
      </c>
      <c r="J436" t="s">
        <v>441</v>
      </c>
    </row>
    <row r="437" spans="1:10" hidden="1" x14ac:dyDescent="0.25">
      <c r="A437">
        <v>2014</v>
      </c>
      <c r="C437" t="s">
        <v>37</v>
      </c>
      <c r="F437" t="s">
        <v>163</v>
      </c>
    </row>
    <row r="438" spans="1:10" hidden="1" x14ac:dyDescent="0.25">
      <c r="A438">
        <v>2014</v>
      </c>
      <c r="F438" t="s">
        <v>719</v>
      </c>
      <c r="G438" t="s">
        <v>414</v>
      </c>
    </row>
    <row r="439" spans="1:10" x14ac:dyDescent="0.25">
      <c r="A439">
        <v>2014</v>
      </c>
      <c r="B439">
        <v>31</v>
      </c>
      <c r="C439" t="s">
        <v>194</v>
      </c>
      <c r="D439">
        <v>76</v>
      </c>
      <c r="E439" t="s">
        <v>42</v>
      </c>
      <c r="F439" t="s">
        <v>427</v>
      </c>
      <c r="G439" t="s">
        <v>209</v>
      </c>
      <c r="H439" t="s">
        <v>106</v>
      </c>
      <c r="I439">
        <v>323</v>
      </c>
      <c r="J439" t="s">
        <v>721</v>
      </c>
    </row>
    <row r="440" spans="1:10" hidden="1" x14ac:dyDescent="0.25">
      <c r="A440">
        <v>2014</v>
      </c>
      <c r="C440" t="s">
        <v>37</v>
      </c>
      <c r="F440" t="s">
        <v>164</v>
      </c>
    </row>
    <row r="441" spans="1:10" hidden="1" x14ac:dyDescent="0.25">
      <c r="A441">
        <v>2014</v>
      </c>
      <c r="F441" t="s">
        <v>720</v>
      </c>
      <c r="G441" t="s">
        <v>429</v>
      </c>
    </row>
    <row r="442" spans="1:10" x14ac:dyDescent="0.25">
      <c r="A442">
        <v>2014</v>
      </c>
      <c r="B442">
        <v>32</v>
      </c>
      <c r="C442" t="s">
        <v>194</v>
      </c>
      <c r="D442">
        <v>53</v>
      </c>
      <c r="E442" t="s">
        <v>49</v>
      </c>
      <c r="F442" t="s">
        <v>661</v>
      </c>
      <c r="G442" t="s">
        <v>205</v>
      </c>
      <c r="H442" t="s">
        <v>106</v>
      </c>
      <c r="I442">
        <v>319</v>
      </c>
      <c r="J442" t="s">
        <v>722</v>
      </c>
    </row>
    <row r="443" spans="1:10" hidden="1" x14ac:dyDescent="0.25">
      <c r="A443">
        <v>2014</v>
      </c>
      <c r="C443" t="s">
        <v>37</v>
      </c>
      <c r="F443" t="s">
        <v>165</v>
      </c>
    </row>
    <row r="444" spans="1:10" hidden="1" x14ac:dyDescent="0.25">
      <c r="A444">
        <v>2014</v>
      </c>
      <c r="F444" t="s">
        <v>584</v>
      </c>
      <c r="G444" t="s">
        <v>414</v>
      </c>
    </row>
    <row r="445" spans="1:10" x14ac:dyDescent="0.25">
      <c r="A445">
        <v>2014</v>
      </c>
      <c r="B445">
        <v>33</v>
      </c>
      <c r="C445" t="s">
        <v>193</v>
      </c>
      <c r="D445">
        <v>79</v>
      </c>
      <c r="E445" t="s">
        <v>723</v>
      </c>
      <c r="F445" t="s">
        <v>385</v>
      </c>
      <c r="G445" t="s">
        <v>209</v>
      </c>
      <c r="H445" t="s">
        <v>106</v>
      </c>
      <c r="I445">
        <v>319</v>
      </c>
      <c r="J445" t="s">
        <v>722</v>
      </c>
    </row>
    <row r="446" spans="1:10" hidden="1" x14ac:dyDescent="0.25">
      <c r="A446">
        <v>2014</v>
      </c>
      <c r="C446" t="s">
        <v>36</v>
      </c>
      <c r="F446" t="s">
        <v>642</v>
      </c>
      <c r="G446" t="s">
        <v>429</v>
      </c>
    </row>
    <row r="447" spans="1:10" x14ac:dyDescent="0.25">
      <c r="A447">
        <v>2014</v>
      </c>
      <c r="B447">
        <v>34</v>
      </c>
      <c r="C447" t="s">
        <v>194</v>
      </c>
      <c r="D447">
        <v>67</v>
      </c>
      <c r="E447" t="s">
        <v>42</v>
      </c>
      <c r="F447" t="s">
        <v>724</v>
      </c>
      <c r="G447" t="s">
        <v>209</v>
      </c>
      <c r="H447" t="s">
        <v>106</v>
      </c>
      <c r="I447">
        <v>317</v>
      </c>
      <c r="J447" t="s">
        <v>726</v>
      </c>
    </row>
    <row r="448" spans="1:10" hidden="1" x14ac:dyDescent="0.25">
      <c r="A448">
        <v>2014</v>
      </c>
      <c r="C448" t="s">
        <v>37</v>
      </c>
      <c r="F448" t="s">
        <v>166</v>
      </c>
    </row>
    <row r="449" spans="1:10" hidden="1" x14ac:dyDescent="0.25">
      <c r="A449">
        <v>2014</v>
      </c>
      <c r="F449" t="s">
        <v>725</v>
      </c>
      <c r="G449" t="s">
        <v>429</v>
      </c>
    </row>
    <row r="450" spans="1:10" x14ac:dyDescent="0.25">
      <c r="A450">
        <v>2014</v>
      </c>
      <c r="B450">
        <v>35</v>
      </c>
      <c r="C450" t="s">
        <v>193</v>
      </c>
      <c r="D450">
        <v>97</v>
      </c>
      <c r="E450" t="s">
        <v>5</v>
      </c>
      <c r="F450" t="s">
        <v>419</v>
      </c>
      <c r="G450" t="s">
        <v>709</v>
      </c>
      <c r="H450" t="s">
        <v>106</v>
      </c>
      <c r="I450">
        <v>310</v>
      </c>
      <c r="J450" t="s">
        <v>455</v>
      </c>
    </row>
    <row r="451" spans="1:10" hidden="1" x14ac:dyDescent="0.25">
      <c r="A451">
        <v>2014</v>
      </c>
      <c r="C451" t="s">
        <v>36</v>
      </c>
      <c r="F451" t="s">
        <v>167</v>
      </c>
    </row>
    <row r="452" spans="1:10" hidden="1" x14ac:dyDescent="0.25">
      <c r="A452">
        <v>2014</v>
      </c>
      <c r="F452" t="s">
        <v>648</v>
      </c>
      <c r="G452" t="s">
        <v>421</v>
      </c>
    </row>
    <row r="453" spans="1:10" x14ac:dyDescent="0.25">
      <c r="A453">
        <v>2014</v>
      </c>
      <c r="B453">
        <v>36</v>
      </c>
      <c r="C453" t="s">
        <v>193</v>
      </c>
      <c r="D453">
        <v>91</v>
      </c>
      <c r="E453" t="s">
        <v>47</v>
      </c>
      <c r="F453" t="s">
        <v>450</v>
      </c>
      <c r="G453" t="s">
        <v>593</v>
      </c>
      <c r="H453" t="s">
        <v>106</v>
      </c>
      <c r="I453">
        <v>309</v>
      </c>
      <c r="J453" t="s">
        <v>461</v>
      </c>
    </row>
    <row r="454" spans="1:10" hidden="1" x14ac:dyDescent="0.25">
      <c r="A454">
        <v>2014</v>
      </c>
      <c r="C454" t="s">
        <v>36</v>
      </c>
      <c r="F454" t="s">
        <v>168</v>
      </c>
    </row>
    <row r="455" spans="1:10" hidden="1" x14ac:dyDescent="0.25">
      <c r="A455">
        <v>2014</v>
      </c>
      <c r="F455" t="s">
        <v>546</v>
      </c>
      <c r="G455" t="s">
        <v>429</v>
      </c>
    </row>
    <row r="456" spans="1:10" hidden="1" x14ac:dyDescent="0.25">
      <c r="A456">
        <v>2014</v>
      </c>
      <c r="B456">
        <v>37</v>
      </c>
      <c r="C456" t="s">
        <v>191</v>
      </c>
      <c r="D456">
        <v>27</v>
      </c>
      <c r="E456" t="s">
        <v>58</v>
      </c>
      <c r="F456" t="s">
        <v>727</v>
      </c>
      <c r="G456" t="s">
        <v>691</v>
      </c>
      <c r="H456" t="s">
        <v>106</v>
      </c>
      <c r="I456">
        <v>303</v>
      </c>
      <c r="J456" t="s">
        <v>729</v>
      </c>
    </row>
    <row r="457" spans="1:10" hidden="1" x14ac:dyDescent="0.25">
      <c r="A457">
        <v>2014</v>
      </c>
      <c r="F457" t="s">
        <v>169</v>
      </c>
    </row>
    <row r="458" spans="1:10" hidden="1" x14ac:dyDescent="0.25">
      <c r="A458">
        <v>2014</v>
      </c>
      <c r="F458" t="s">
        <v>728</v>
      </c>
      <c r="G458" t="s">
        <v>579</v>
      </c>
    </row>
    <row r="459" spans="1:10" x14ac:dyDescent="0.25">
      <c r="A459">
        <v>2014</v>
      </c>
      <c r="B459">
        <v>38</v>
      </c>
      <c r="C459" t="s">
        <v>194</v>
      </c>
      <c r="D459">
        <v>62</v>
      </c>
      <c r="E459" t="s">
        <v>4</v>
      </c>
      <c r="F459" t="s">
        <v>663</v>
      </c>
      <c r="G459" t="s">
        <v>205</v>
      </c>
      <c r="H459" t="s">
        <v>106</v>
      </c>
      <c r="I459">
        <v>295</v>
      </c>
      <c r="J459" t="s">
        <v>470</v>
      </c>
    </row>
    <row r="460" spans="1:10" hidden="1" x14ac:dyDescent="0.25">
      <c r="A460">
        <v>2014</v>
      </c>
      <c r="C460" t="s">
        <v>37</v>
      </c>
      <c r="F460" t="s">
        <v>170</v>
      </c>
    </row>
    <row r="461" spans="1:10" hidden="1" x14ac:dyDescent="0.25">
      <c r="A461">
        <v>2014</v>
      </c>
      <c r="F461" t="s">
        <v>664</v>
      </c>
      <c r="G461" t="s">
        <v>414</v>
      </c>
    </row>
    <row r="462" spans="1:10" hidden="1" x14ac:dyDescent="0.25">
      <c r="A462">
        <v>2014</v>
      </c>
      <c r="B462" t="s">
        <v>56</v>
      </c>
      <c r="C462" t="s">
        <v>189</v>
      </c>
      <c r="D462">
        <v>20</v>
      </c>
      <c r="E462" t="s">
        <v>696</v>
      </c>
      <c r="F462" t="s">
        <v>595</v>
      </c>
      <c r="G462" t="s">
        <v>697</v>
      </c>
      <c r="H462" t="s">
        <v>106</v>
      </c>
      <c r="I462">
        <v>346</v>
      </c>
      <c r="J462" t="s">
        <v>731</v>
      </c>
    </row>
    <row r="463" spans="1:10" hidden="1" x14ac:dyDescent="0.25">
      <c r="A463">
        <v>2014</v>
      </c>
      <c r="F463" t="s">
        <v>171</v>
      </c>
    </row>
    <row r="464" spans="1:10" hidden="1" x14ac:dyDescent="0.25">
      <c r="A464">
        <v>2014</v>
      </c>
      <c r="F464" t="s">
        <v>730</v>
      </c>
      <c r="G464" t="s">
        <v>698</v>
      </c>
    </row>
    <row r="465" spans="1:10" hidden="1" x14ac:dyDescent="0.25">
      <c r="A465">
        <v>2014</v>
      </c>
      <c r="B465" t="s">
        <v>490</v>
      </c>
      <c r="C465" t="s">
        <v>189</v>
      </c>
      <c r="D465">
        <v>7</v>
      </c>
      <c r="E465" t="s">
        <v>540</v>
      </c>
      <c r="F465" t="s">
        <v>541</v>
      </c>
      <c r="G465" t="s">
        <v>676</v>
      </c>
      <c r="H465" t="s">
        <v>106</v>
      </c>
      <c r="I465">
        <v>219</v>
      </c>
      <c r="J465" t="s">
        <v>668</v>
      </c>
    </row>
    <row r="466" spans="1:10" hidden="1" x14ac:dyDescent="0.25">
      <c r="A466">
        <v>2014</v>
      </c>
      <c r="F466" t="s">
        <v>172</v>
      </c>
    </row>
    <row r="467" spans="1:10" hidden="1" x14ac:dyDescent="0.25">
      <c r="A467">
        <v>2014</v>
      </c>
      <c r="F467" t="s">
        <v>542</v>
      </c>
      <c r="G467" t="s">
        <v>678</v>
      </c>
    </row>
    <row r="468" spans="1:10" x14ac:dyDescent="0.25">
      <c r="A468">
        <v>2014</v>
      </c>
      <c r="B468" t="s">
        <v>490</v>
      </c>
      <c r="C468" t="s">
        <v>194</v>
      </c>
      <c r="D468">
        <v>72</v>
      </c>
      <c r="E468" t="s">
        <v>58</v>
      </c>
      <c r="F468" t="s">
        <v>430</v>
      </c>
      <c r="G468" t="s">
        <v>205</v>
      </c>
      <c r="H468" t="s">
        <v>106</v>
      </c>
      <c r="I468">
        <v>196</v>
      </c>
      <c r="J468" t="s">
        <v>733</v>
      </c>
    </row>
    <row r="469" spans="1:10" hidden="1" x14ac:dyDescent="0.25">
      <c r="A469">
        <v>2014</v>
      </c>
      <c r="C469" t="s">
        <v>37</v>
      </c>
      <c r="F469" t="s">
        <v>173</v>
      </c>
    </row>
    <row r="470" spans="1:10" hidden="1" x14ac:dyDescent="0.25">
      <c r="A470">
        <v>2014</v>
      </c>
      <c r="F470" t="s">
        <v>732</v>
      </c>
      <c r="G470" t="s">
        <v>414</v>
      </c>
    </row>
    <row r="471" spans="1:10" x14ac:dyDescent="0.25">
      <c r="A471">
        <v>2014</v>
      </c>
      <c r="B471" t="s">
        <v>490</v>
      </c>
      <c r="C471" t="s">
        <v>194</v>
      </c>
      <c r="D471">
        <v>75</v>
      </c>
      <c r="E471" t="s">
        <v>50</v>
      </c>
      <c r="F471" t="s">
        <v>630</v>
      </c>
      <c r="G471" t="s">
        <v>209</v>
      </c>
      <c r="H471" t="s">
        <v>106</v>
      </c>
      <c r="I471">
        <v>194</v>
      </c>
      <c r="J471" t="s">
        <v>734</v>
      </c>
    </row>
    <row r="472" spans="1:10" hidden="1" x14ac:dyDescent="0.25">
      <c r="A472">
        <v>2014</v>
      </c>
      <c r="C472" t="s">
        <v>37</v>
      </c>
      <c r="F472" t="s">
        <v>174</v>
      </c>
    </row>
    <row r="473" spans="1:10" hidden="1" x14ac:dyDescent="0.25">
      <c r="A473">
        <v>2014</v>
      </c>
      <c r="F473" t="s">
        <v>478</v>
      </c>
      <c r="G473" t="s">
        <v>429</v>
      </c>
    </row>
    <row r="474" spans="1:10" x14ac:dyDescent="0.25">
      <c r="A474">
        <v>2014</v>
      </c>
      <c r="B474" t="s">
        <v>490</v>
      </c>
      <c r="C474" t="s">
        <v>193</v>
      </c>
      <c r="D474">
        <v>52</v>
      </c>
      <c r="E474" t="s">
        <v>49</v>
      </c>
      <c r="F474" t="s">
        <v>561</v>
      </c>
      <c r="G474" t="s">
        <v>205</v>
      </c>
      <c r="H474" t="s">
        <v>106</v>
      </c>
      <c r="I474">
        <v>140</v>
      </c>
      <c r="J474" t="s">
        <v>736</v>
      </c>
    </row>
    <row r="475" spans="1:10" hidden="1" x14ac:dyDescent="0.25">
      <c r="A475">
        <v>2014</v>
      </c>
      <c r="C475" t="s">
        <v>36</v>
      </c>
      <c r="F475" t="s">
        <v>175</v>
      </c>
    </row>
    <row r="476" spans="1:10" hidden="1" x14ac:dyDescent="0.25">
      <c r="A476">
        <v>2014</v>
      </c>
      <c r="F476" t="s">
        <v>735</v>
      </c>
      <c r="G476" t="s">
        <v>414</v>
      </c>
    </row>
    <row r="477" spans="1:10" hidden="1" x14ac:dyDescent="0.25">
      <c r="A477">
        <v>2014</v>
      </c>
      <c r="B477" t="s">
        <v>490</v>
      </c>
      <c r="C477" t="s">
        <v>191</v>
      </c>
      <c r="D477">
        <v>26</v>
      </c>
      <c r="E477" t="s">
        <v>671</v>
      </c>
      <c r="F477" t="s">
        <v>382</v>
      </c>
      <c r="G477" t="s">
        <v>402</v>
      </c>
      <c r="H477" t="s">
        <v>366</v>
      </c>
      <c r="I477">
        <v>120</v>
      </c>
      <c r="J477" t="s">
        <v>737</v>
      </c>
    </row>
    <row r="478" spans="1:10" hidden="1" x14ac:dyDescent="0.25">
      <c r="A478">
        <v>2014</v>
      </c>
      <c r="F478" t="s">
        <v>176</v>
      </c>
    </row>
    <row r="479" spans="1:10" hidden="1" x14ac:dyDescent="0.25">
      <c r="A479">
        <v>2014</v>
      </c>
      <c r="F479" t="s">
        <v>423</v>
      </c>
      <c r="G479" t="s">
        <v>579</v>
      </c>
    </row>
    <row r="480" spans="1:10" x14ac:dyDescent="0.25">
      <c r="A480">
        <v>2014</v>
      </c>
      <c r="B480" t="s">
        <v>490</v>
      </c>
      <c r="C480" t="s">
        <v>194</v>
      </c>
      <c r="D480">
        <v>60</v>
      </c>
      <c r="E480" t="s">
        <v>4</v>
      </c>
      <c r="F480" t="s">
        <v>738</v>
      </c>
      <c r="G480" t="s">
        <v>205</v>
      </c>
      <c r="H480" t="s">
        <v>106</v>
      </c>
      <c r="I480">
        <v>115</v>
      </c>
      <c r="J480" t="s">
        <v>736</v>
      </c>
    </row>
    <row r="481" spans="1:10" hidden="1" x14ac:dyDescent="0.25">
      <c r="A481">
        <v>2014</v>
      </c>
      <c r="C481" t="s">
        <v>37</v>
      </c>
      <c r="F481" t="s">
        <v>177</v>
      </c>
    </row>
    <row r="482" spans="1:10" hidden="1" x14ac:dyDescent="0.25">
      <c r="A482">
        <v>2014</v>
      </c>
      <c r="F482" t="s">
        <v>739</v>
      </c>
      <c r="G482" t="s">
        <v>414</v>
      </c>
    </row>
    <row r="483" spans="1:10" hidden="1" x14ac:dyDescent="0.25">
      <c r="A483">
        <v>2014</v>
      </c>
      <c r="B483" t="s">
        <v>490</v>
      </c>
      <c r="C483" t="s">
        <v>191</v>
      </c>
      <c r="D483">
        <v>47</v>
      </c>
      <c r="E483" t="s">
        <v>69</v>
      </c>
      <c r="F483" t="s">
        <v>740</v>
      </c>
      <c r="G483" t="s">
        <v>691</v>
      </c>
      <c r="H483" t="s">
        <v>106</v>
      </c>
      <c r="I483">
        <v>87</v>
      </c>
      <c r="J483" t="s">
        <v>733</v>
      </c>
    </row>
    <row r="484" spans="1:10" hidden="1" x14ac:dyDescent="0.25">
      <c r="A484">
        <v>2014</v>
      </c>
      <c r="F484" t="s">
        <v>178</v>
      </c>
    </row>
    <row r="485" spans="1:10" hidden="1" x14ac:dyDescent="0.25">
      <c r="A485">
        <v>2014</v>
      </c>
      <c r="F485" t="s">
        <v>652</v>
      </c>
      <c r="G485" t="s">
        <v>579</v>
      </c>
    </row>
    <row r="486" spans="1:10" hidden="1" x14ac:dyDescent="0.25">
      <c r="A486">
        <v>2014</v>
      </c>
      <c r="B486" t="s">
        <v>490</v>
      </c>
      <c r="C486" t="s">
        <v>190</v>
      </c>
      <c r="D486">
        <v>13</v>
      </c>
      <c r="E486" t="s">
        <v>346</v>
      </c>
      <c r="F486" t="s">
        <v>384</v>
      </c>
      <c r="G486" t="s">
        <v>679</v>
      </c>
      <c r="H486" t="s">
        <v>106</v>
      </c>
      <c r="I486">
        <v>73</v>
      </c>
      <c r="J486" t="s">
        <v>741</v>
      </c>
    </row>
    <row r="487" spans="1:10" hidden="1" x14ac:dyDescent="0.25">
      <c r="A487">
        <v>2014</v>
      </c>
      <c r="F487" t="s">
        <v>179</v>
      </c>
    </row>
    <row r="488" spans="1:10" hidden="1" x14ac:dyDescent="0.25">
      <c r="A488">
        <v>2014</v>
      </c>
      <c r="F488" t="s">
        <v>510</v>
      </c>
      <c r="G488" t="s">
        <v>351</v>
      </c>
    </row>
    <row r="489" spans="1:10" hidden="1" x14ac:dyDescent="0.25">
      <c r="A489">
        <v>2014</v>
      </c>
      <c r="B489" t="s">
        <v>490</v>
      </c>
      <c r="C489" t="s">
        <v>191</v>
      </c>
      <c r="D489">
        <v>48</v>
      </c>
      <c r="E489" t="s">
        <v>517</v>
      </c>
      <c r="F489" t="s">
        <v>742</v>
      </c>
      <c r="G489" t="s">
        <v>691</v>
      </c>
      <c r="H489" t="s">
        <v>366</v>
      </c>
      <c r="I489">
        <v>73</v>
      </c>
      <c r="J489" t="s">
        <v>330</v>
      </c>
    </row>
    <row r="490" spans="1:10" hidden="1" x14ac:dyDescent="0.25">
      <c r="A490">
        <v>2014</v>
      </c>
      <c r="F490" t="s">
        <v>180</v>
      </c>
    </row>
    <row r="491" spans="1:10" hidden="1" x14ac:dyDescent="0.25">
      <c r="A491">
        <v>2014</v>
      </c>
      <c r="F491" t="s">
        <v>743</v>
      </c>
      <c r="G491" t="s">
        <v>579</v>
      </c>
    </row>
    <row r="492" spans="1:10" hidden="1" x14ac:dyDescent="0.25">
      <c r="A492">
        <v>2014</v>
      </c>
      <c r="B492" t="s">
        <v>490</v>
      </c>
      <c r="C492" t="s">
        <v>191</v>
      </c>
      <c r="D492">
        <v>41</v>
      </c>
      <c r="E492" t="s">
        <v>388</v>
      </c>
      <c r="F492" t="s">
        <v>744</v>
      </c>
      <c r="G492" t="s">
        <v>392</v>
      </c>
      <c r="H492" t="s">
        <v>366</v>
      </c>
      <c r="I492">
        <v>31</v>
      </c>
      <c r="J492" t="s">
        <v>733</v>
      </c>
    </row>
    <row r="493" spans="1:10" hidden="1" x14ac:dyDescent="0.25">
      <c r="A493">
        <v>2014</v>
      </c>
      <c r="F493" t="s">
        <v>181</v>
      </c>
    </row>
    <row r="494" spans="1:10" hidden="1" x14ac:dyDescent="0.25">
      <c r="A494">
        <v>2014</v>
      </c>
      <c r="F494" t="s">
        <v>745</v>
      </c>
      <c r="G494" t="s">
        <v>579</v>
      </c>
    </row>
    <row r="495" spans="1:10" x14ac:dyDescent="0.25">
      <c r="A495">
        <v>2014</v>
      </c>
      <c r="B495" t="s">
        <v>490</v>
      </c>
      <c r="C495" t="s">
        <v>193</v>
      </c>
      <c r="D495">
        <v>71</v>
      </c>
      <c r="E495" t="s">
        <v>4</v>
      </c>
      <c r="F495" t="s">
        <v>746</v>
      </c>
      <c r="G495" t="s">
        <v>205</v>
      </c>
      <c r="H495" t="s">
        <v>106</v>
      </c>
      <c r="I495">
        <v>28</v>
      </c>
      <c r="J495" t="s">
        <v>736</v>
      </c>
    </row>
    <row r="496" spans="1:10" hidden="1" x14ac:dyDescent="0.25">
      <c r="A496">
        <v>2014</v>
      </c>
      <c r="C496" t="s">
        <v>36</v>
      </c>
      <c r="F496" t="s">
        <v>182</v>
      </c>
    </row>
    <row r="497" spans="1:10" hidden="1" x14ac:dyDescent="0.25">
      <c r="A497">
        <v>2014</v>
      </c>
      <c r="F497" t="s">
        <v>431</v>
      </c>
      <c r="G497" t="s">
        <v>414</v>
      </c>
    </row>
    <row r="498" spans="1:10" hidden="1" x14ac:dyDescent="0.25">
      <c r="A498">
        <v>2014</v>
      </c>
      <c r="B498" t="s">
        <v>490</v>
      </c>
      <c r="C498" t="s">
        <v>189</v>
      </c>
      <c r="D498">
        <v>3</v>
      </c>
      <c r="E498" t="s">
        <v>331</v>
      </c>
      <c r="F498" t="s">
        <v>747</v>
      </c>
      <c r="G498" t="s">
        <v>200</v>
      </c>
      <c r="H498" t="s">
        <v>106</v>
      </c>
      <c r="I498">
        <v>25</v>
      </c>
      <c r="J498" t="s">
        <v>733</v>
      </c>
    </row>
    <row r="499" spans="1:10" hidden="1" x14ac:dyDescent="0.25">
      <c r="A499">
        <v>2014</v>
      </c>
      <c r="F499" t="s">
        <v>183</v>
      </c>
    </row>
    <row r="500" spans="1:10" hidden="1" x14ac:dyDescent="0.25">
      <c r="A500">
        <v>2014</v>
      </c>
      <c r="F500" t="s">
        <v>342</v>
      </c>
      <c r="G500" t="s">
        <v>675</v>
      </c>
    </row>
    <row r="501" spans="1:10" x14ac:dyDescent="0.25">
      <c r="A501">
        <v>2014</v>
      </c>
      <c r="B501" t="s">
        <v>490</v>
      </c>
      <c r="C501" t="s">
        <v>194</v>
      </c>
      <c r="D501">
        <v>81</v>
      </c>
      <c r="E501" t="s">
        <v>4</v>
      </c>
      <c r="F501" t="s">
        <v>748</v>
      </c>
      <c r="G501" t="s">
        <v>205</v>
      </c>
      <c r="H501" t="s">
        <v>106</v>
      </c>
      <c r="I501">
        <v>22</v>
      </c>
      <c r="J501" t="s">
        <v>733</v>
      </c>
    </row>
    <row r="502" spans="1:10" hidden="1" x14ac:dyDescent="0.25">
      <c r="A502">
        <v>2014</v>
      </c>
      <c r="C502" t="s">
        <v>37</v>
      </c>
      <c r="F502" t="s">
        <v>184</v>
      </c>
    </row>
    <row r="503" spans="1:10" hidden="1" x14ac:dyDescent="0.25">
      <c r="A503">
        <v>2014</v>
      </c>
      <c r="F503" t="s">
        <v>749</v>
      </c>
      <c r="G503" t="s">
        <v>414</v>
      </c>
    </row>
    <row r="504" spans="1:10" hidden="1" x14ac:dyDescent="0.25">
      <c r="A504">
        <v>2014</v>
      </c>
      <c r="B504" t="s">
        <v>490</v>
      </c>
      <c r="C504" t="s">
        <v>191</v>
      </c>
      <c r="D504">
        <v>37</v>
      </c>
      <c r="E504" t="s">
        <v>58</v>
      </c>
      <c r="F504" t="s">
        <v>750</v>
      </c>
      <c r="G504" t="s">
        <v>691</v>
      </c>
      <c r="H504" t="s">
        <v>106</v>
      </c>
      <c r="I504">
        <v>9</v>
      </c>
      <c r="J504" t="s">
        <v>736</v>
      </c>
    </row>
    <row r="505" spans="1:10" hidden="1" x14ac:dyDescent="0.25">
      <c r="A505">
        <v>2014</v>
      </c>
      <c r="F505" t="s">
        <v>185</v>
      </c>
    </row>
    <row r="506" spans="1:10" hidden="1" x14ac:dyDescent="0.25">
      <c r="A506">
        <v>2014</v>
      </c>
      <c r="F506" t="s">
        <v>485</v>
      </c>
      <c r="G506" t="s">
        <v>579</v>
      </c>
    </row>
    <row r="507" spans="1:10" hidden="1" x14ac:dyDescent="0.25">
      <c r="A507">
        <v>2014</v>
      </c>
      <c r="B507" t="s">
        <v>490</v>
      </c>
      <c r="C507" t="s">
        <v>192</v>
      </c>
      <c r="D507">
        <v>0</v>
      </c>
      <c r="E507" t="s">
        <v>751</v>
      </c>
      <c r="F507" t="s">
        <v>406</v>
      </c>
      <c r="G507" t="s">
        <v>752</v>
      </c>
      <c r="H507" t="s">
        <v>106</v>
      </c>
      <c r="I507">
        <v>5</v>
      </c>
      <c r="J507" t="s">
        <v>531</v>
      </c>
    </row>
    <row r="508" spans="1:10" hidden="1" x14ac:dyDescent="0.25">
      <c r="A508">
        <v>2014</v>
      </c>
      <c r="F508" t="s">
        <v>186</v>
      </c>
    </row>
    <row r="509" spans="1:10" hidden="1" x14ac:dyDescent="0.25">
      <c r="A509">
        <v>2014</v>
      </c>
      <c r="F509" t="s">
        <v>556</v>
      </c>
      <c r="G509" t="s">
        <v>753</v>
      </c>
    </row>
    <row r="510" spans="1:10" x14ac:dyDescent="0.25">
      <c r="A510">
        <v>2014</v>
      </c>
      <c r="B510" t="s">
        <v>754</v>
      </c>
      <c r="C510" t="s">
        <v>193</v>
      </c>
      <c r="D510">
        <v>99</v>
      </c>
      <c r="E510" t="s">
        <v>5</v>
      </c>
      <c r="F510" t="s">
        <v>611</v>
      </c>
      <c r="G510" t="s">
        <v>709</v>
      </c>
      <c r="H510" t="s">
        <v>106</v>
      </c>
      <c r="I510" t="s">
        <v>196</v>
      </c>
      <c r="J510" t="s">
        <v>756</v>
      </c>
    </row>
    <row r="511" spans="1:10" hidden="1" x14ac:dyDescent="0.25">
      <c r="A511">
        <v>2014</v>
      </c>
      <c r="C511" t="s">
        <v>36</v>
      </c>
      <c r="F511" t="s">
        <v>187</v>
      </c>
    </row>
    <row r="512" spans="1:10" hidden="1" x14ac:dyDescent="0.25">
      <c r="A512">
        <v>2014</v>
      </c>
      <c r="F512" t="s">
        <v>755</v>
      </c>
    </row>
    <row r="513" spans="1:10" hidden="1" x14ac:dyDescent="0.25">
      <c r="A513">
        <v>2015</v>
      </c>
      <c r="B513">
        <v>1</v>
      </c>
      <c r="C513" t="s">
        <v>201</v>
      </c>
      <c r="D513">
        <v>19</v>
      </c>
      <c r="E513" t="s">
        <v>696</v>
      </c>
      <c r="F513" t="s">
        <v>757</v>
      </c>
      <c r="G513" t="s">
        <v>697</v>
      </c>
      <c r="H513" t="s">
        <v>106</v>
      </c>
      <c r="I513">
        <v>395</v>
      </c>
      <c r="J513" s="5">
        <v>1.0004951851851851</v>
      </c>
    </row>
    <row r="514" spans="1:10" hidden="1" x14ac:dyDescent="0.25">
      <c r="A514">
        <v>2015</v>
      </c>
      <c r="F514" t="s">
        <v>168</v>
      </c>
    </row>
    <row r="515" spans="1:10" hidden="1" x14ac:dyDescent="0.25">
      <c r="A515">
        <v>2015</v>
      </c>
      <c r="F515" t="s">
        <v>758</v>
      </c>
      <c r="G515" t="s">
        <v>698</v>
      </c>
    </row>
    <row r="516" spans="1:10" hidden="1" x14ac:dyDescent="0.25">
      <c r="A516">
        <v>2015</v>
      </c>
      <c r="B516">
        <v>2</v>
      </c>
      <c r="C516" t="s">
        <v>201</v>
      </c>
      <c r="D516">
        <v>17</v>
      </c>
      <c r="E516" t="s">
        <v>696</v>
      </c>
      <c r="F516" t="s">
        <v>595</v>
      </c>
      <c r="G516" t="s">
        <v>697</v>
      </c>
      <c r="H516" t="s">
        <v>106</v>
      </c>
      <c r="I516">
        <v>394</v>
      </c>
      <c r="J516" t="s">
        <v>340</v>
      </c>
    </row>
    <row r="517" spans="1:10" hidden="1" x14ac:dyDescent="0.25">
      <c r="A517">
        <v>2015</v>
      </c>
      <c r="F517" t="s">
        <v>171</v>
      </c>
    </row>
    <row r="518" spans="1:10" hidden="1" x14ac:dyDescent="0.25">
      <c r="A518">
        <v>2015</v>
      </c>
      <c r="F518" t="s">
        <v>730</v>
      </c>
      <c r="G518" t="s">
        <v>698</v>
      </c>
    </row>
    <row r="519" spans="1:10" hidden="1" x14ac:dyDescent="0.25">
      <c r="A519">
        <v>2015</v>
      </c>
      <c r="B519">
        <v>3</v>
      </c>
      <c r="C519" t="s">
        <v>201</v>
      </c>
      <c r="D519">
        <v>7</v>
      </c>
      <c r="E519" t="s">
        <v>331</v>
      </c>
      <c r="F519" t="s">
        <v>332</v>
      </c>
      <c r="G519" t="s">
        <v>200</v>
      </c>
      <c r="H519" t="s">
        <v>106</v>
      </c>
      <c r="I519">
        <v>393</v>
      </c>
      <c r="J519" t="s">
        <v>759</v>
      </c>
    </row>
    <row r="520" spans="1:10" hidden="1" x14ac:dyDescent="0.25">
      <c r="A520">
        <v>2015</v>
      </c>
      <c r="F520" t="s">
        <v>134</v>
      </c>
    </row>
    <row r="521" spans="1:10" hidden="1" x14ac:dyDescent="0.25">
      <c r="A521">
        <v>2015</v>
      </c>
      <c r="F521" t="s">
        <v>333</v>
      </c>
      <c r="G521" t="s">
        <v>760</v>
      </c>
    </row>
    <row r="522" spans="1:10" hidden="1" x14ac:dyDescent="0.25">
      <c r="A522">
        <v>2015</v>
      </c>
      <c r="B522">
        <v>4</v>
      </c>
      <c r="C522" t="s">
        <v>201</v>
      </c>
      <c r="D522">
        <v>8</v>
      </c>
      <c r="E522" t="s">
        <v>331</v>
      </c>
      <c r="F522" t="s">
        <v>353</v>
      </c>
      <c r="G522" t="s">
        <v>200</v>
      </c>
      <c r="H522" t="s">
        <v>106</v>
      </c>
      <c r="I522">
        <v>392</v>
      </c>
      <c r="J522" t="s">
        <v>344</v>
      </c>
    </row>
    <row r="523" spans="1:10" hidden="1" x14ac:dyDescent="0.25">
      <c r="A523">
        <v>2015</v>
      </c>
      <c r="F523" t="s">
        <v>572</v>
      </c>
    </row>
    <row r="524" spans="1:10" hidden="1" x14ac:dyDescent="0.25">
      <c r="A524">
        <v>2015</v>
      </c>
      <c r="F524" t="s">
        <v>342</v>
      </c>
      <c r="G524" t="s">
        <v>760</v>
      </c>
    </row>
    <row r="525" spans="1:10" hidden="1" x14ac:dyDescent="0.25">
      <c r="A525">
        <v>2015</v>
      </c>
      <c r="B525">
        <v>5</v>
      </c>
      <c r="C525" t="s">
        <v>201</v>
      </c>
      <c r="D525">
        <v>18</v>
      </c>
      <c r="E525" t="s">
        <v>696</v>
      </c>
      <c r="F525" t="s">
        <v>522</v>
      </c>
      <c r="G525" t="s">
        <v>697</v>
      </c>
      <c r="H525" t="s">
        <v>106</v>
      </c>
      <c r="I525">
        <v>391</v>
      </c>
      <c r="J525" t="s">
        <v>761</v>
      </c>
    </row>
    <row r="526" spans="1:10" hidden="1" x14ac:dyDescent="0.25">
      <c r="A526">
        <v>2015</v>
      </c>
      <c r="F526" t="s">
        <v>144</v>
      </c>
    </row>
    <row r="527" spans="1:10" hidden="1" x14ac:dyDescent="0.25">
      <c r="A527">
        <v>2015</v>
      </c>
      <c r="F527" t="s">
        <v>348</v>
      </c>
      <c r="G527" t="s">
        <v>698</v>
      </c>
    </row>
    <row r="528" spans="1:10" hidden="1" x14ac:dyDescent="0.25">
      <c r="A528">
        <v>2015</v>
      </c>
      <c r="B528">
        <v>6</v>
      </c>
      <c r="C528" t="s">
        <v>201</v>
      </c>
      <c r="D528">
        <v>2</v>
      </c>
      <c r="E528" t="s">
        <v>540</v>
      </c>
      <c r="F528" t="s">
        <v>541</v>
      </c>
      <c r="G528" t="s">
        <v>676</v>
      </c>
      <c r="H528" t="s">
        <v>106</v>
      </c>
      <c r="I528">
        <v>387</v>
      </c>
      <c r="J528" t="s">
        <v>762</v>
      </c>
    </row>
    <row r="529" spans="1:10" hidden="1" x14ac:dyDescent="0.25">
      <c r="A529">
        <v>2015</v>
      </c>
      <c r="F529" t="s">
        <v>172</v>
      </c>
    </row>
    <row r="530" spans="1:10" hidden="1" x14ac:dyDescent="0.25">
      <c r="A530">
        <v>2015</v>
      </c>
      <c r="F530" t="s">
        <v>672</v>
      </c>
      <c r="G530" t="s">
        <v>678</v>
      </c>
    </row>
    <row r="531" spans="1:10" hidden="1" x14ac:dyDescent="0.25">
      <c r="A531">
        <v>2015</v>
      </c>
      <c r="B531">
        <v>7</v>
      </c>
      <c r="C531" t="s">
        <v>201</v>
      </c>
      <c r="D531">
        <v>9</v>
      </c>
      <c r="E531" t="s">
        <v>331</v>
      </c>
      <c r="F531" t="s">
        <v>183</v>
      </c>
      <c r="G531" t="s">
        <v>200</v>
      </c>
      <c r="H531" t="s">
        <v>106</v>
      </c>
      <c r="I531">
        <v>387</v>
      </c>
      <c r="J531" t="s">
        <v>762</v>
      </c>
    </row>
    <row r="532" spans="1:10" hidden="1" x14ac:dyDescent="0.25">
      <c r="A532">
        <v>2015</v>
      </c>
      <c r="F532" t="s">
        <v>747</v>
      </c>
    </row>
    <row r="533" spans="1:10" hidden="1" x14ac:dyDescent="0.25">
      <c r="A533">
        <v>2015</v>
      </c>
      <c r="F533" t="s">
        <v>689</v>
      </c>
      <c r="G533" t="s">
        <v>760</v>
      </c>
    </row>
    <row r="534" spans="1:10" hidden="1" x14ac:dyDescent="0.25">
      <c r="A534">
        <v>2015</v>
      </c>
      <c r="B534">
        <v>8</v>
      </c>
      <c r="C534" t="s">
        <v>201</v>
      </c>
      <c r="D534">
        <v>1</v>
      </c>
      <c r="E534" t="s">
        <v>540</v>
      </c>
      <c r="F534" t="s">
        <v>552</v>
      </c>
      <c r="G534" t="s">
        <v>676</v>
      </c>
      <c r="H534" t="s">
        <v>106</v>
      </c>
      <c r="I534">
        <v>386</v>
      </c>
      <c r="J534" t="s">
        <v>763</v>
      </c>
    </row>
    <row r="535" spans="1:10" hidden="1" x14ac:dyDescent="0.25">
      <c r="A535">
        <v>2015</v>
      </c>
      <c r="F535" t="s">
        <v>136</v>
      </c>
    </row>
    <row r="536" spans="1:10" hidden="1" x14ac:dyDescent="0.25">
      <c r="A536">
        <v>2015</v>
      </c>
      <c r="F536" t="s">
        <v>542</v>
      </c>
      <c r="G536" t="s">
        <v>678</v>
      </c>
    </row>
    <row r="537" spans="1:10" hidden="1" x14ac:dyDescent="0.25">
      <c r="A537">
        <v>2015</v>
      </c>
      <c r="B537">
        <v>9</v>
      </c>
      <c r="C537" t="s">
        <v>191</v>
      </c>
      <c r="D537">
        <v>47</v>
      </c>
      <c r="E537" t="s">
        <v>69</v>
      </c>
      <c r="F537" t="s">
        <v>740</v>
      </c>
      <c r="G537" t="s">
        <v>764</v>
      </c>
      <c r="H537" t="s">
        <v>366</v>
      </c>
      <c r="I537">
        <v>358</v>
      </c>
      <c r="J537" t="s">
        <v>403</v>
      </c>
    </row>
    <row r="538" spans="1:10" hidden="1" x14ac:dyDescent="0.25">
      <c r="A538">
        <v>2015</v>
      </c>
      <c r="F538" t="s">
        <v>178</v>
      </c>
    </row>
    <row r="539" spans="1:10" hidden="1" x14ac:dyDescent="0.25">
      <c r="A539">
        <v>2015</v>
      </c>
      <c r="F539" t="s">
        <v>543</v>
      </c>
      <c r="G539" t="s">
        <v>579</v>
      </c>
    </row>
    <row r="540" spans="1:10" hidden="1" x14ac:dyDescent="0.25">
      <c r="A540">
        <v>2015</v>
      </c>
      <c r="B540">
        <v>10</v>
      </c>
      <c r="C540" t="s">
        <v>191</v>
      </c>
      <c r="D540">
        <v>38</v>
      </c>
      <c r="E540" t="s">
        <v>586</v>
      </c>
      <c r="F540" t="s">
        <v>493</v>
      </c>
      <c r="G540" t="s">
        <v>766</v>
      </c>
      <c r="H540" t="s">
        <v>366</v>
      </c>
      <c r="I540">
        <v>358</v>
      </c>
      <c r="J540" t="s">
        <v>403</v>
      </c>
    </row>
    <row r="541" spans="1:10" hidden="1" x14ac:dyDescent="0.25">
      <c r="A541">
        <v>2015</v>
      </c>
      <c r="F541" t="s">
        <v>587</v>
      </c>
    </row>
    <row r="542" spans="1:10" hidden="1" x14ac:dyDescent="0.25">
      <c r="A542">
        <v>2015</v>
      </c>
      <c r="F542" t="s">
        <v>765</v>
      </c>
      <c r="G542" t="s">
        <v>579</v>
      </c>
    </row>
    <row r="543" spans="1:10" hidden="1" x14ac:dyDescent="0.25">
      <c r="A543">
        <v>2015</v>
      </c>
      <c r="B543">
        <v>11</v>
      </c>
      <c r="C543" t="s">
        <v>191</v>
      </c>
      <c r="D543">
        <v>26</v>
      </c>
      <c r="E543" t="s">
        <v>671</v>
      </c>
      <c r="F543" t="s">
        <v>382</v>
      </c>
      <c r="G543" t="s">
        <v>683</v>
      </c>
      <c r="H543" t="s">
        <v>366</v>
      </c>
      <c r="I543">
        <v>358</v>
      </c>
      <c r="J543" t="s">
        <v>403</v>
      </c>
    </row>
    <row r="544" spans="1:10" hidden="1" x14ac:dyDescent="0.25">
      <c r="A544">
        <v>2015</v>
      </c>
      <c r="F544" t="s">
        <v>423</v>
      </c>
    </row>
    <row r="545" spans="1:10" hidden="1" x14ac:dyDescent="0.25">
      <c r="A545">
        <v>2015</v>
      </c>
      <c r="F545" t="s">
        <v>749</v>
      </c>
      <c r="G545" t="s">
        <v>579</v>
      </c>
    </row>
    <row r="546" spans="1:10" hidden="1" x14ac:dyDescent="0.25">
      <c r="A546">
        <v>2015</v>
      </c>
      <c r="B546">
        <v>12</v>
      </c>
      <c r="C546" t="s">
        <v>191</v>
      </c>
      <c r="D546">
        <v>28</v>
      </c>
      <c r="E546" t="s">
        <v>671</v>
      </c>
      <c r="F546" t="s">
        <v>767</v>
      </c>
      <c r="G546" t="s">
        <v>683</v>
      </c>
      <c r="H546" t="s">
        <v>366</v>
      </c>
      <c r="I546">
        <v>354</v>
      </c>
      <c r="J546" t="s">
        <v>604</v>
      </c>
    </row>
    <row r="547" spans="1:10" hidden="1" x14ac:dyDescent="0.25">
      <c r="A547">
        <v>2015</v>
      </c>
      <c r="F547" t="s">
        <v>391</v>
      </c>
    </row>
    <row r="548" spans="1:10" hidden="1" x14ac:dyDescent="0.25">
      <c r="A548">
        <v>2015</v>
      </c>
      <c r="F548" t="s">
        <v>768</v>
      </c>
      <c r="G548" t="s">
        <v>579</v>
      </c>
    </row>
    <row r="549" spans="1:10" hidden="1" x14ac:dyDescent="0.25">
      <c r="A549">
        <v>2015</v>
      </c>
      <c r="B549">
        <v>13</v>
      </c>
      <c r="C549" t="s">
        <v>191</v>
      </c>
      <c r="D549">
        <v>48</v>
      </c>
      <c r="E549" t="s">
        <v>517</v>
      </c>
      <c r="F549" t="s">
        <v>742</v>
      </c>
      <c r="G549" t="s">
        <v>691</v>
      </c>
      <c r="H549" t="s">
        <v>366</v>
      </c>
      <c r="I549">
        <v>347</v>
      </c>
      <c r="J549" t="s">
        <v>626</v>
      </c>
    </row>
    <row r="550" spans="1:10" hidden="1" x14ac:dyDescent="0.25">
      <c r="A550">
        <v>2015</v>
      </c>
      <c r="F550" t="s">
        <v>180</v>
      </c>
    </row>
    <row r="551" spans="1:10" hidden="1" x14ac:dyDescent="0.25">
      <c r="A551">
        <v>2015</v>
      </c>
      <c r="F551" t="s">
        <v>584</v>
      </c>
      <c r="G551" t="s">
        <v>579</v>
      </c>
    </row>
    <row r="552" spans="1:10" hidden="1" x14ac:dyDescent="0.25">
      <c r="A552">
        <v>2015</v>
      </c>
      <c r="B552">
        <v>14</v>
      </c>
      <c r="C552" t="s">
        <v>191</v>
      </c>
      <c r="D552">
        <v>27</v>
      </c>
      <c r="E552" t="s">
        <v>58</v>
      </c>
      <c r="F552" t="s">
        <v>185</v>
      </c>
      <c r="G552" t="s">
        <v>770</v>
      </c>
      <c r="H552" t="s">
        <v>106</v>
      </c>
      <c r="I552">
        <v>340</v>
      </c>
      <c r="J552" t="s">
        <v>441</v>
      </c>
    </row>
    <row r="553" spans="1:10" hidden="1" x14ac:dyDescent="0.25">
      <c r="A553">
        <v>2015</v>
      </c>
      <c r="F553" t="s">
        <v>769</v>
      </c>
    </row>
    <row r="554" spans="1:10" hidden="1" x14ac:dyDescent="0.25">
      <c r="A554">
        <v>2015</v>
      </c>
      <c r="F554" t="s">
        <v>485</v>
      </c>
      <c r="G554" t="s">
        <v>579</v>
      </c>
    </row>
    <row r="555" spans="1:10" hidden="1" x14ac:dyDescent="0.25">
      <c r="A555">
        <v>2015</v>
      </c>
      <c r="B555">
        <v>15</v>
      </c>
      <c r="C555" t="s">
        <v>191</v>
      </c>
      <c r="D555">
        <v>31</v>
      </c>
      <c r="E555" t="s">
        <v>771</v>
      </c>
      <c r="F555" t="s">
        <v>772</v>
      </c>
      <c r="G555" t="s">
        <v>683</v>
      </c>
      <c r="H555" t="s">
        <v>366</v>
      </c>
      <c r="I555">
        <v>339</v>
      </c>
      <c r="J555" t="s">
        <v>721</v>
      </c>
    </row>
    <row r="556" spans="1:10" hidden="1" x14ac:dyDescent="0.25">
      <c r="A556">
        <v>2015</v>
      </c>
      <c r="F556" t="s">
        <v>773</v>
      </c>
    </row>
    <row r="557" spans="1:10" hidden="1" x14ac:dyDescent="0.25">
      <c r="A557">
        <v>2015</v>
      </c>
      <c r="F557" t="s">
        <v>774</v>
      </c>
      <c r="G557" t="s">
        <v>368</v>
      </c>
    </row>
    <row r="558" spans="1:10" hidden="1" x14ac:dyDescent="0.25">
      <c r="A558">
        <v>2015</v>
      </c>
      <c r="B558">
        <v>16</v>
      </c>
      <c r="C558" t="s">
        <v>191</v>
      </c>
      <c r="D558">
        <v>45</v>
      </c>
      <c r="E558" t="s">
        <v>775</v>
      </c>
      <c r="F558" t="s">
        <v>776</v>
      </c>
      <c r="G558" t="s">
        <v>691</v>
      </c>
      <c r="H558" t="s">
        <v>366</v>
      </c>
      <c r="I558">
        <v>337</v>
      </c>
      <c r="J558" t="s">
        <v>446</v>
      </c>
    </row>
    <row r="559" spans="1:10" hidden="1" x14ac:dyDescent="0.25">
      <c r="A559">
        <v>2015</v>
      </c>
      <c r="F559" t="s">
        <v>777</v>
      </c>
    </row>
    <row r="560" spans="1:10" hidden="1" x14ac:dyDescent="0.25">
      <c r="A560">
        <v>2015</v>
      </c>
      <c r="F560" t="s">
        <v>778</v>
      </c>
      <c r="G560" t="s">
        <v>579</v>
      </c>
    </row>
    <row r="561" spans="1:10" x14ac:dyDescent="0.25">
      <c r="A561">
        <v>2015</v>
      </c>
      <c r="B561">
        <v>17</v>
      </c>
      <c r="C561" t="s">
        <v>193</v>
      </c>
      <c r="D561">
        <v>64</v>
      </c>
      <c r="E561" t="s">
        <v>779</v>
      </c>
      <c r="F561" t="s">
        <v>153</v>
      </c>
      <c r="G561" t="s">
        <v>704</v>
      </c>
      <c r="H561" t="s">
        <v>106</v>
      </c>
      <c r="I561">
        <v>337</v>
      </c>
      <c r="J561" t="s">
        <v>446</v>
      </c>
    </row>
    <row r="562" spans="1:10" hidden="1" x14ac:dyDescent="0.25">
      <c r="A562">
        <v>2015</v>
      </c>
      <c r="C562" t="s">
        <v>36</v>
      </c>
      <c r="F562" t="s">
        <v>482</v>
      </c>
    </row>
    <row r="563" spans="1:10" hidden="1" x14ac:dyDescent="0.25">
      <c r="A563">
        <v>2015</v>
      </c>
      <c r="F563" t="s">
        <v>434</v>
      </c>
      <c r="G563" t="s">
        <v>425</v>
      </c>
    </row>
    <row r="564" spans="1:10" hidden="1" x14ac:dyDescent="0.25">
      <c r="A564">
        <v>2015</v>
      </c>
      <c r="B564">
        <v>18</v>
      </c>
      <c r="C564" t="s">
        <v>201</v>
      </c>
      <c r="D564">
        <v>13</v>
      </c>
      <c r="E564" t="s">
        <v>346</v>
      </c>
      <c r="F564" t="s">
        <v>652</v>
      </c>
      <c r="G564" t="s">
        <v>679</v>
      </c>
      <c r="H564" t="s">
        <v>106</v>
      </c>
      <c r="I564">
        <v>336</v>
      </c>
      <c r="J564" t="s">
        <v>781</v>
      </c>
    </row>
    <row r="565" spans="1:10" hidden="1" x14ac:dyDescent="0.25">
      <c r="A565">
        <v>2015</v>
      </c>
      <c r="F565" t="s">
        <v>510</v>
      </c>
    </row>
    <row r="566" spans="1:10" hidden="1" x14ac:dyDescent="0.25">
      <c r="A566">
        <v>2015</v>
      </c>
      <c r="F566" t="s">
        <v>780</v>
      </c>
      <c r="G566" t="s">
        <v>782</v>
      </c>
    </row>
    <row r="567" spans="1:10" hidden="1" x14ac:dyDescent="0.25">
      <c r="A567">
        <v>2015</v>
      </c>
      <c r="B567">
        <v>19</v>
      </c>
      <c r="C567" t="s">
        <v>191</v>
      </c>
      <c r="D567">
        <v>29</v>
      </c>
      <c r="E567" t="s">
        <v>705</v>
      </c>
      <c r="F567" t="s">
        <v>151</v>
      </c>
      <c r="G567" t="s">
        <v>402</v>
      </c>
      <c r="H567" t="s">
        <v>106</v>
      </c>
      <c r="I567">
        <v>334</v>
      </c>
      <c r="J567" t="s">
        <v>784</v>
      </c>
    </row>
    <row r="568" spans="1:10" hidden="1" x14ac:dyDescent="0.25">
      <c r="A568">
        <v>2015</v>
      </c>
      <c r="F568" t="s">
        <v>145</v>
      </c>
    </row>
    <row r="569" spans="1:10" hidden="1" x14ac:dyDescent="0.25">
      <c r="A569">
        <v>2015</v>
      </c>
      <c r="F569" t="s">
        <v>783</v>
      </c>
      <c r="G569" t="s">
        <v>579</v>
      </c>
    </row>
    <row r="570" spans="1:10" x14ac:dyDescent="0.25">
      <c r="A570">
        <v>2015</v>
      </c>
      <c r="B570">
        <v>20</v>
      </c>
      <c r="C570" t="s">
        <v>194</v>
      </c>
      <c r="D570">
        <v>72</v>
      </c>
      <c r="E570" t="s">
        <v>58</v>
      </c>
      <c r="F570" t="s">
        <v>173</v>
      </c>
      <c r="G570" t="s">
        <v>205</v>
      </c>
      <c r="H570" t="s">
        <v>106</v>
      </c>
      <c r="I570">
        <v>332</v>
      </c>
      <c r="J570" t="s">
        <v>785</v>
      </c>
    </row>
    <row r="571" spans="1:10" hidden="1" x14ac:dyDescent="0.25">
      <c r="A571">
        <v>2015</v>
      </c>
      <c r="C571" t="s">
        <v>37</v>
      </c>
      <c r="F571" t="s">
        <v>732</v>
      </c>
    </row>
    <row r="572" spans="1:10" hidden="1" x14ac:dyDescent="0.25">
      <c r="A572">
        <v>2015</v>
      </c>
      <c r="F572" t="s">
        <v>430</v>
      </c>
      <c r="G572" t="s">
        <v>414</v>
      </c>
    </row>
    <row r="573" spans="1:10" x14ac:dyDescent="0.25">
      <c r="A573">
        <v>2015</v>
      </c>
      <c r="B573">
        <v>21</v>
      </c>
      <c r="C573" t="s">
        <v>193</v>
      </c>
      <c r="D573">
        <v>71</v>
      </c>
      <c r="E573" t="s">
        <v>4</v>
      </c>
      <c r="F573" t="s">
        <v>746</v>
      </c>
      <c r="G573" t="s">
        <v>205</v>
      </c>
      <c r="H573" t="s">
        <v>106</v>
      </c>
      <c r="I573">
        <v>332</v>
      </c>
      <c r="J573" t="s">
        <v>785</v>
      </c>
    </row>
    <row r="574" spans="1:10" hidden="1" x14ac:dyDescent="0.25">
      <c r="A574">
        <v>2015</v>
      </c>
      <c r="C574" t="s">
        <v>36</v>
      </c>
      <c r="F574" t="s">
        <v>786</v>
      </c>
    </row>
    <row r="575" spans="1:10" hidden="1" x14ac:dyDescent="0.25">
      <c r="A575">
        <v>2015</v>
      </c>
      <c r="F575" t="s">
        <v>431</v>
      </c>
      <c r="G575" t="s">
        <v>414</v>
      </c>
    </row>
    <row r="576" spans="1:10" x14ac:dyDescent="0.25">
      <c r="A576">
        <v>2015</v>
      </c>
      <c r="B576">
        <v>22</v>
      </c>
      <c r="C576" t="s">
        <v>194</v>
      </c>
      <c r="D576">
        <v>77</v>
      </c>
      <c r="E576" t="s">
        <v>67</v>
      </c>
      <c r="F576" t="s">
        <v>615</v>
      </c>
      <c r="G576" t="s">
        <v>593</v>
      </c>
      <c r="H576" t="s">
        <v>106</v>
      </c>
      <c r="I576">
        <v>331</v>
      </c>
      <c r="J576" t="s">
        <v>788</v>
      </c>
    </row>
    <row r="577" spans="1:10" hidden="1" x14ac:dyDescent="0.25">
      <c r="A577">
        <v>2015</v>
      </c>
      <c r="C577" t="s">
        <v>37</v>
      </c>
      <c r="F577" t="s">
        <v>548</v>
      </c>
    </row>
    <row r="578" spans="1:10" hidden="1" x14ac:dyDescent="0.25">
      <c r="A578">
        <v>2015</v>
      </c>
      <c r="F578" t="s">
        <v>787</v>
      </c>
      <c r="G578" t="s">
        <v>429</v>
      </c>
    </row>
    <row r="579" spans="1:10" hidden="1" x14ac:dyDescent="0.25">
      <c r="A579">
        <v>2015</v>
      </c>
      <c r="B579">
        <v>23</v>
      </c>
      <c r="C579" t="s">
        <v>201</v>
      </c>
      <c r="D579">
        <v>12</v>
      </c>
      <c r="E579" t="s">
        <v>346</v>
      </c>
      <c r="F579" t="s">
        <v>639</v>
      </c>
      <c r="G579" t="s">
        <v>679</v>
      </c>
      <c r="H579" t="s">
        <v>106</v>
      </c>
      <c r="I579">
        <v>330</v>
      </c>
      <c r="J579" t="s">
        <v>451</v>
      </c>
    </row>
    <row r="580" spans="1:10" hidden="1" x14ac:dyDescent="0.25">
      <c r="A580">
        <v>2015</v>
      </c>
      <c r="F580" t="s">
        <v>137</v>
      </c>
    </row>
    <row r="581" spans="1:10" hidden="1" x14ac:dyDescent="0.25">
      <c r="A581">
        <v>2015</v>
      </c>
      <c r="F581" t="s">
        <v>371</v>
      </c>
      <c r="G581" t="s">
        <v>782</v>
      </c>
    </row>
    <row r="582" spans="1:10" x14ac:dyDescent="0.25">
      <c r="A582">
        <v>2015</v>
      </c>
      <c r="B582">
        <v>24</v>
      </c>
      <c r="C582" t="s">
        <v>194</v>
      </c>
      <c r="D582">
        <v>62</v>
      </c>
      <c r="E582" t="s">
        <v>789</v>
      </c>
      <c r="F582" t="s">
        <v>790</v>
      </c>
      <c r="G582" t="s">
        <v>205</v>
      </c>
      <c r="H582" t="s">
        <v>106</v>
      </c>
      <c r="I582">
        <v>330</v>
      </c>
      <c r="J582" t="s">
        <v>451</v>
      </c>
    </row>
    <row r="583" spans="1:10" hidden="1" x14ac:dyDescent="0.25">
      <c r="A583">
        <v>2015</v>
      </c>
      <c r="C583" t="s">
        <v>37</v>
      </c>
      <c r="F583" t="s">
        <v>791</v>
      </c>
    </row>
    <row r="584" spans="1:10" hidden="1" x14ac:dyDescent="0.25">
      <c r="A584">
        <v>2015</v>
      </c>
      <c r="F584" t="s">
        <v>792</v>
      </c>
      <c r="G584" t="s">
        <v>414</v>
      </c>
    </row>
    <row r="585" spans="1:10" x14ac:dyDescent="0.25">
      <c r="A585">
        <v>2015</v>
      </c>
      <c r="B585">
        <v>25</v>
      </c>
      <c r="C585" t="s">
        <v>193</v>
      </c>
      <c r="D585">
        <v>51</v>
      </c>
      <c r="E585" t="s">
        <v>4</v>
      </c>
      <c r="F585" t="s">
        <v>411</v>
      </c>
      <c r="G585" t="s">
        <v>205</v>
      </c>
      <c r="H585" t="s">
        <v>106</v>
      </c>
      <c r="I585">
        <v>330</v>
      </c>
      <c r="J585" t="s">
        <v>451</v>
      </c>
    </row>
    <row r="586" spans="1:10" hidden="1" x14ac:dyDescent="0.25">
      <c r="A586">
        <v>2015</v>
      </c>
      <c r="C586" t="s">
        <v>36</v>
      </c>
      <c r="F586" t="s">
        <v>148</v>
      </c>
    </row>
    <row r="587" spans="1:10" hidden="1" x14ac:dyDescent="0.25">
      <c r="A587">
        <v>2015</v>
      </c>
      <c r="F587" t="s">
        <v>412</v>
      </c>
      <c r="G587" t="s">
        <v>414</v>
      </c>
    </row>
    <row r="588" spans="1:10" x14ac:dyDescent="0.25">
      <c r="A588">
        <v>2015</v>
      </c>
      <c r="B588">
        <v>26</v>
      </c>
      <c r="C588" t="s">
        <v>194</v>
      </c>
      <c r="D588">
        <v>83</v>
      </c>
      <c r="E588" t="s">
        <v>4</v>
      </c>
      <c r="F588" t="s">
        <v>630</v>
      </c>
      <c r="G588" t="s">
        <v>205</v>
      </c>
      <c r="H588" t="s">
        <v>106</v>
      </c>
      <c r="I588">
        <v>330</v>
      </c>
      <c r="J588" t="s">
        <v>451</v>
      </c>
    </row>
    <row r="589" spans="1:10" hidden="1" x14ac:dyDescent="0.25">
      <c r="A589">
        <v>2015</v>
      </c>
      <c r="C589" t="s">
        <v>37</v>
      </c>
      <c r="F589" t="s">
        <v>174</v>
      </c>
    </row>
    <row r="590" spans="1:10" hidden="1" x14ac:dyDescent="0.25">
      <c r="A590">
        <v>2015</v>
      </c>
      <c r="F590" t="s">
        <v>469</v>
      </c>
      <c r="G590" t="s">
        <v>414</v>
      </c>
    </row>
    <row r="591" spans="1:10" x14ac:dyDescent="0.25">
      <c r="A591">
        <v>2015</v>
      </c>
      <c r="B591">
        <v>27</v>
      </c>
      <c r="C591" t="s">
        <v>193</v>
      </c>
      <c r="D591">
        <v>95</v>
      </c>
      <c r="E591" t="s">
        <v>5</v>
      </c>
      <c r="F591" t="s">
        <v>562</v>
      </c>
      <c r="G591" t="s">
        <v>709</v>
      </c>
      <c r="H591" t="s">
        <v>106</v>
      </c>
      <c r="I591">
        <v>330</v>
      </c>
      <c r="J591" t="s">
        <v>451</v>
      </c>
    </row>
    <row r="592" spans="1:10" hidden="1" x14ac:dyDescent="0.25">
      <c r="A592">
        <v>2015</v>
      </c>
      <c r="C592" t="s">
        <v>36</v>
      </c>
      <c r="F592" t="s">
        <v>708</v>
      </c>
    </row>
    <row r="593" spans="1:10" hidden="1" x14ac:dyDescent="0.25">
      <c r="A593">
        <v>2015</v>
      </c>
      <c r="F593" t="s">
        <v>793</v>
      </c>
      <c r="G593" t="s">
        <v>421</v>
      </c>
    </row>
    <row r="594" spans="1:10" hidden="1" x14ac:dyDescent="0.25">
      <c r="A594">
        <v>2015</v>
      </c>
      <c r="B594">
        <v>28</v>
      </c>
      <c r="C594" t="s">
        <v>191</v>
      </c>
      <c r="D594">
        <v>30</v>
      </c>
      <c r="E594" t="s">
        <v>771</v>
      </c>
      <c r="F594" t="s">
        <v>794</v>
      </c>
      <c r="G594" t="s">
        <v>683</v>
      </c>
      <c r="H594" t="s">
        <v>366</v>
      </c>
      <c r="I594">
        <v>329</v>
      </c>
      <c r="J594" t="s">
        <v>795</v>
      </c>
    </row>
    <row r="595" spans="1:10" hidden="1" x14ac:dyDescent="0.25">
      <c r="A595">
        <v>2015</v>
      </c>
      <c r="F595" t="s">
        <v>363</v>
      </c>
    </row>
    <row r="596" spans="1:10" hidden="1" x14ac:dyDescent="0.25">
      <c r="A596">
        <v>2015</v>
      </c>
      <c r="F596" t="s">
        <v>399</v>
      </c>
      <c r="G596" t="s">
        <v>368</v>
      </c>
    </row>
    <row r="597" spans="1:10" hidden="1" x14ac:dyDescent="0.25">
      <c r="A597">
        <v>2015</v>
      </c>
      <c r="B597">
        <v>29</v>
      </c>
      <c r="C597" t="s">
        <v>191</v>
      </c>
      <c r="D597">
        <v>35</v>
      </c>
      <c r="E597" t="s">
        <v>398</v>
      </c>
      <c r="F597" t="s">
        <v>537</v>
      </c>
      <c r="G597" t="s">
        <v>683</v>
      </c>
      <c r="H597" t="s">
        <v>366</v>
      </c>
      <c r="I597">
        <v>328</v>
      </c>
      <c r="J597" t="s">
        <v>796</v>
      </c>
    </row>
    <row r="598" spans="1:10" hidden="1" x14ac:dyDescent="0.25">
      <c r="A598">
        <v>2015</v>
      </c>
      <c r="F598" t="s">
        <v>166</v>
      </c>
    </row>
    <row r="599" spans="1:10" hidden="1" x14ac:dyDescent="0.25">
      <c r="A599">
        <v>2015</v>
      </c>
      <c r="F599" t="s">
        <v>724</v>
      </c>
      <c r="G599" t="s">
        <v>579</v>
      </c>
    </row>
    <row r="600" spans="1:10" x14ac:dyDescent="0.25">
      <c r="A600">
        <v>2015</v>
      </c>
      <c r="B600">
        <v>30</v>
      </c>
      <c r="C600" t="s">
        <v>193</v>
      </c>
      <c r="D600">
        <v>91</v>
      </c>
      <c r="E600" t="s">
        <v>47</v>
      </c>
      <c r="F600" t="s">
        <v>521</v>
      </c>
      <c r="G600" t="s">
        <v>593</v>
      </c>
      <c r="H600" t="s">
        <v>106</v>
      </c>
      <c r="I600">
        <v>327</v>
      </c>
      <c r="J600" t="s">
        <v>638</v>
      </c>
    </row>
    <row r="601" spans="1:10" hidden="1" x14ac:dyDescent="0.25">
      <c r="A601">
        <v>2015</v>
      </c>
      <c r="C601" t="s">
        <v>36</v>
      </c>
      <c r="F601" t="s">
        <v>797</v>
      </c>
    </row>
    <row r="602" spans="1:10" hidden="1" x14ac:dyDescent="0.25">
      <c r="A602">
        <v>2015</v>
      </c>
      <c r="F602" t="s">
        <v>546</v>
      </c>
      <c r="G602" t="s">
        <v>429</v>
      </c>
    </row>
    <row r="603" spans="1:10" x14ac:dyDescent="0.25">
      <c r="A603">
        <v>2015</v>
      </c>
      <c r="B603">
        <v>31</v>
      </c>
      <c r="C603" t="s">
        <v>194</v>
      </c>
      <c r="D603">
        <v>61</v>
      </c>
      <c r="E603" t="s">
        <v>4</v>
      </c>
      <c r="F603" t="s">
        <v>798</v>
      </c>
      <c r="G603" t="s">
        <v>205</v>
      </c>
      <c r="H603" t="s">
        <v>106</v>
      </c>
      <c r="I603">
        <v>326</v>
      </c>
      <c r="J603" t="s">
        <v>455</v>
      </c>
    </row>
    <row r="604" spans="1:10" hidden="1" x14ac:dyDescent="0.25">
      <c r="A604">
        <v>2015</v>
      </c>
      <c r="C604" t="s">
        <v>37</v>
      </c>
      <c r="F604" t="s">
        <v>739</v>
      </c>
    </row>
    <row r="605" spans="1:10" hidden="1" x14ac:dyDescent="0.25">
      <c r="A605">
        <v>2015</v>
      </c>
      <c r="F605" t="s">
        <v>799</v>
      </c>
      <c r="G605" t="s">
        <v>414</v>
      </c>
    </row>
    <row r="606" spans="1:10" hidden="1" x14ac:dyDescent="0.25">
      <c r="A606">
        <v>2015</v>
      </c>
      <c r="B606">
        <v>32</v>
      </c>
      <c r="C606" t="s">
        <v>191</v>
      </c>
      <c r="D606">
        <v>40</v>
      </c>
      <c r="E606" t="s">
        <v>10</v>
      </c>
      <c r="F606" t="s">
        <v>440</v>
      </c>
      <c r="G606" t="s">
        <v>683</v>
      </c>
      <c r="H606" t="s">
        <v>106</v>
      </c>
      <c r="I606">
        <v>323</v>
      </c>
      <c r="J606" t="s">
        <v>801</v>
      </c>
    </row>
    <row r="607" spans="1:10" hidden="1" x14ac:dyDescent="0.25">
      <c r="A607">
        <v>2015</v>
      </c>
      <c r="F607" t="s">
        <v>163</v>
      </c>
    </row>
    <row r="608" spans="1:10" hidden="1" x14ac:dyDescent="0.25">
      <c r="A608">
        <v>2015</v>
      </c>
      <c r="F608" t="s">
        <v>800</v>
      </c>
      <c r="G608" t="s">
        <v>447</v>
      </c>
    </row>
    <row r="609" spans="1:10" hidden="1" x14ac:dyDescent="0.25">
      <c r="A609">
        <v>2015</v>
      </c>
      <c r="B609">
        <v>33</v>
      </c>
      <c r="C609" t="s">
        <v>191</v>
      </c>
      <c r="D609">
        <v>37</v>
      </c>
      <c r="E609" t="s">
        <v>58</v>
      </c>
      <c r="F609" t="s">
        <v>802</v>
      </c>
      <c r="G609" t="s">
        <v>770</v>
      </c>
      <c r="H609" t="s">
        <v>106</v>
      </c>
      <c r="I609">
        <v>322</v>
      </c>
      <c r="J609" t="s">
        <v>640</v>
      </c>
    </row>
    <row r="610" spans="1:10" hidden="1" x14ac:dyDescent="0.25">
      <c r="A610">
        <v>2015</v>
      </c>
      <c r="F610" t="s">
        <v>750</v>
      </c>
    </row>
    <row r="611" spans="1:10" hidden="1" x14ac:dyDescent="0.25">
      <c r="A611">
        <v>2015</v>
      </c>
      <c r="F611" t="s">
        <v>169</v>
      </c>
      <c r="G611" t="s">
        <v>579</v>
      </c>
    </row>
    <row r="612" spans="1:10" x14ac:dyDescent="0.25">
      <c r="A612">
        <v>2015</v>
      </c>
      <c r="B612">
        <v>34</v>
      </c>
      <c r="C612" t="s">
        <v>193</v>
      </c>
      <c r="D612">
        <v>99</v>
      </c>
      <c r="E612" t="s">
        <v>57</v>
      </c>
      <c r="F612" t="s">
        <v>755</v>
      </c>
      <c r="G612" t="s">
        <v>709</v>
      </c>
      <c r="H612" t="s">
        <v>106</v>
      </c>
      <c r="I612">
        <v>320</v>
      </c>
      <c r="J612" t="s">
        <v>466</v>
      </c>
    </row>
    <row r="613" spans="1:10" hidden="1" x14ac:dyDescent="0.25">
      <c r="A613">
        <v>2015</v>
      </c>
      <c r="C613" t="s">
        <v>36</v>
      </c>
      <c r="F613" t="s">
        <v>187</v>
      </c>
    </row>
    <row r="614" spans="1:10" hidden="1" x14ac:dyDescent="0.25">
      <c r="A614">
        <v>2015</v>
      </c>
      <c r="F614" t="s">
        <v>803</v>
      </c>
      <c r="G614" t="s">
        <v>421</v>
      </c>
    </row>
    <row r="615" spans="1:10" x14ac:dyDescent="0.25">
      <c r="A615">
        <v>2015</v>
      </c>
      <c r="B615">
        <v>35</v>
      </c>
      <c r="C615" t="s">
        <v>194</v>
      </c>
      <c r="D615">
        <v>68</v>
      </c>
      <c r="E615" t="s">
        <v>804</v>
      </c>
      <c r="F615" t="s">
        <v>805</v>
      </c>
      <c r="G615" t="s">
        <v>593</v>
      </c>
      <c r="H615" t="s">
        <v>106</v>
      </c>
      <c r="I615">
        <v>320</v>
      </c>
      <c r="J615" t="s">
        <v>466</v>
      </c>
    </row>
    <row r="616" spans="1:10" hidden="1" x14ac:dyDescent="0.25">
      <c r="A616">
        <v>2015</v>
      </c>
      <c r="C616" t="s">
        <v>37</v>
      </c>
      <c r="F616" t="s">
        <v>806</v>
      </c>
    </row>
    <row r="617" spans="1:10" hidden="1" x14ac:dyDescent="0.25">
      <c r="A617">
        <v>2015</v>
      </c>
      <c r="F617" t="s">
        <v>807</v>
      </c>
      <c r="G617" t="s">
        <v>429</v>
      </c>
    </row>
    <row r="618" spans="1:10" x14ac:dyDescent="0.25">
      <c r="A618">
        <v>2015</v>
      </c>
      <c r="B618">
        <v>36</v>
      </c>
      <c r="C618" t="s">
        <v>194</v>
      </c>
      <c r="D618">
        <v>66</v>
      </c>
      <c r="E618" t="s">
        <v>513</v>
      </c>
      <c r="F618" t="s">
        <v>808</v>
      </c>
      <c r="G618" t="s">
        <v>205</v>
      </c>
      <c r="H618" t="s">
        <v>366</v>
      </c>
      <c r="I618">
        <v>320</v>
      </c>
      <c r="J618" t="s">
        <v>466</v>
      </c>
    </row>
    <row r="619" spans="1:10" hidden="1" x14ac:dyDescent="0.25">
      <c r="A619">
        <v>2015</v>
      </c>
      <c r="C619" t="s">
        <v>37</v>
      </c>
      <c r="F619" t="s">
        <v>809</v>
      </c>
    </row>
    <row r="620" spans="1:10" hidden="1" x14ac:dyDescent="0.25">
      <c r="A620">
        <v>2015</v>
      </c>
      <c r="F620" t="s">
        <v>628</v>
      </c>
      <c r="G620" t="s">
        <v>414</v>
      </c>
    </row>
    <row r="621" spans="1:10" x14ac:dyDescent="0.25">
      <c r="A621">
        <v>2015</v>
      </c>
      <c r="B621">
        <v>37</v>
      </c>
      <c r="C621" t="s">
        <v>194</v>
      </c>
      <c r="D621">
        <v>67</v>
      </c>
      <c r="E621" t="s">
        <v>804</v>
      </c>
      <c r="F621" t="s">
        <v>810</v>
      </c>
      <c r="G621" t="s">
        <v>610</v>
      </c>
      <c r="H621" t="s">
        <v>106</v>
      </c>
      <c r="I621">
        <v>316</v>
      </c>
      <c r="J621" t="s">
        <v>813</v>
      </c>
    </row>
    <row r="622" spans="1:10" hidden="1" x14ac:dyDescent="0.25">
      <c r="A622">
        <v>2015</v>
      </c>
      <c r="C622" t="s">
        <v>37</v>
      </c>
      <c r="F622" t="s">
        <v>811</v>
      </c>
    </row>
    <row r="623" spans="1:10" hidden="1" x14ac:dyDescent="0.25">
      <c r="A623">
        <v>2015</v>
      </c>
      <c r="F623" t="s">
        <v>812</v>
      </c>
      <c r="G623" t="s">
        <v>429</v>
      </c>
    </row>
    <row r="624" spans="1:10" x14ac:dyDescent="0.25">
      <c r="A624">
        <v>2015</v>
      </c>
      <c r="B624" t="s">
        <v>56</v>
      </c>
      <c r="C624" t="s">
        <v>194</v>
      </c>
      <c r="D624">
        <v>98</v>
      </c>
      <c r="E624" t="s">
        <v>5</v>
      </c>
      <c r="F624" t="s">
        <v>655</v>
      </c>
      <c r="G624" t="s">
        <v>709</v>
      </c>
      <c r="H624" t="s">
        <v>106</v>
      </c>
      <c r="I624">
        <v>321</v>
      </c>
      <c r="J624" t="s">
        <v>815</v>
      </c>
    </row>
    <row r="625" spans="1:10" hidden="1" x14ac:dyDescent="0.25">
      <c r="A625">
        <v>2015</v>
      </c>
      <c r="C625" t="s">
        <v>37</v>
      </c>
      <c r="F625" t="s">
        <v>159</v>
      </c>
    </row>
    <row r="626" spans="1:10" hidden="1" x14ac:dyDescent="0.25">
      <c r="A626">
        <v>2015</v>
      </c>
      <c r="F626" t="s">
        <v>814</v>
      </c>
      <c r="G626" t="s">
        <v>421</v>
      </c>
    </row>
    <row r="627" spans="1:10" hidden="1" x14ac:dyDescent="0.25">
      <c r="A627">
        <v>2015</v>
      </c>
      <c r="B627" t="s">
        <v>56</v>
      </c>
      <c r="C627" t="s">
        <v>201</v>
      </c>
      <c r="D627">
        <v>22</v>
      </c>
      <c r="E627" t="s">
        <v>816</v>
      </c>
      <c r="F627" t="s">
        <v>138</v>
      </c>
      <c r="G627" t="s">
        <v>818</v>
      </c>
      <c r="H627" t="s">
        <v>106</v>
      </c>
      <c r="I627">
        <v>242</v>
      </c>
      <c r="J627" t="s">
        <v>819</v>
      </c>
    </row>
    <row r="628" spans="1:10" hidden="1" x14ac:dyDescent="0.25">
      <c r="A628">
        <v>2015</v>
      </c>
      <c r="F628" t="s">
        <v>817</v>
      </c>
    </row>
    <row r="629" spans="1:10" hidden="1" x14ac:dyDescent="0.25">
      <c r="A629">
        <v>2015</v>
      </c>
      <c r="F629" t="s">
        <v>555</v>
      </c>
      <c r="G629" t="s">
        <v>820</v>
      </c>
    </row>
    <row r="630" spans="1:10" hidden="1" x14ac:dyDescent="0.25">
      <c r="A630">
        <v>2015</v>
      </c>
      <c r="B630" t="s">
        <v>490</v>
      </c>
      <c r="C630" t="s">
        <v>191</v>
      </c>
      <c r="D630">
        <v>34</v>
      </c>
      <c r="E630" t="s">
        <v>398</v>
      </c>
      <c r="F630" t="s">
        <v>821</v>
      </c>
      <c r="G630" t="s">
        <v>683</v>
      </c>
      <c r="H630" t="s">
        <v>366</v>
      </c>
      <c r="I630">
        <v>329</v>
      </c>
      <c r="J630" t="s">
        <v>531</v>
      </c>
    </row>
    <row r="631" spans="1:10" hidden="1" x14ac:dyDescent="0.25">
      <c r="A631">
        <v>2015</v>
      </c>
      <c r="F631" t="s">
        <v>822</v>
      </c>
    </row>
    <row r="632" spans="1:10" hidden="1" x14ac:dyDescent="0.25">
      <c r="A632">
        <v>2015</v>
      </c>
      <c r="F632" t="s">
        <v>823</v>
      </c>
      <c r="G632" t="s">
        <v>368</v>
      </c>
    </row>
    <row r="633" spans="1:10" x14ac:dyDescent="0.25">
      <c r="A633">
        <v>2015</v>
      </c>
      <c r="B633" t="s">
        <v>490</v>
      </c>
      <c r="C633" t="s">
        <v>194</v>
      </c>
      <c r="D633">
        <v>53</v>
      </c>
      <c r="E633" t="s">
        <v>824</v>
      </c>
      <c r="F633" t="s">
        <v>385</v>
      </c>
      <c r="G633" t="s">
        <v>827</v>
      </c>
      <c r="H633" t="s">
        <v>106</v>
      </c>
      <c r="I633">
        <v>304</v>
      </c>
      <c r="J633" t="s">
        <v>531</v>
      </c>
    </row>
    <row r="634" spans="1:10" hidden="1" x14ac:dyDescent="0.25">
      <c r="A634">
        <v>2015</v>
      </c>
      <c r="C634" t="s">
        <v>37</v>
      </c>
      <c r="F634" t="s">
        <v>825</v>
      </c>
    </row>
    <row r="635" spans="1:10" hidden="1" x14ac:dyDescent="0.25">
      <c r="A635">
        <v>2015</v>
      </c>
      <c r="F635" t="s">
        <v>826</v>
      </c>
      <c r="G635" t="s">
        <v>828</v>
      </c>
    </row>
    <row r="636" spans="1:10" hidden="1" x14ac:dyDescent="0.25">
      <c r="A636">
        <v>2015</v>
      </c>
      <c r="B636" t="s">
        <v>490</v>
      </c>
      <c r="C636" t="s">
        <v>191</v>
      </c>
      <c r="D636">
        <v>42</v>
      </c>
      <c r="E636" t="s">
        <v>462</v>
      </c>
      <c r="F636" t="s">
        <v>463</v>
      </c>
      <c r="G636" t="s">
        <v>829</v>
      </c>
      <c r="H636" t="s">
        <v>106</v>
      </c>
      <c r="I636">
        <v>264</v>
      </c>
      <c r="J636" t="s">
        <v>531</v>
      </c>
    </row>
    <row r="637" spans="1:10" hidden="1" x14ac:dyDescent="0.25">
      <c r="A637">
        <v>2015</v>
      </c>
      <c r="F637" t="s">
        <v>464</v>
      </c>
    </row>
    <row r="638" spans="1:10" hidden="1" x14ac:dyDescent="0.25">
      <c r="A638">
        <v>2015</v>
      </c>
      <c r="F638" t="s">
        <v>465</v>
      </c>
      <c r="G638" t="s">
        <v>579</v>
      </c>
    </row>
    <row r="639" spans="1:10" x14ac:dyDescent="0.25">
      <c r="A639">
        <v>2015</v>
      </c>
      <c r="B639" t="s">
        <v>490</v>
      </c>
      <c r="C639" t="s">
        <v>194</v>
      </c>
      <c r="D639">
        <v>55</v>
      </c>
      <c r="E639" t="s">
        <v>4</v>
      </c>
      <c r="F639" t="s">
        <v>830</v>
      </c>
      <c r="G639" t="s">
        <v>205</v>
      </c>
      <c r="H639" t="s">
        <v>106</v>
      </c>
      <c r="I639">
        <v>241</v>
      </c>
      <c r="J639" t="s">
        <v>832</v>
      </c>
    </row>
    <row r="640" spans="1:10" hidden="1" x14ac:dyDescent="0.25">
      <c r="A640">
        <v>2015</v>
      </c>
      <c r="C640" t="s">
        <v>37</v>
      </c>
      <c r="F640" t="s">
        <v>831</v>
      </c>
    </row>
    <row r="641" spans="1:10" hidden="1" x14ac:dyDescent="0.25">
      <c r="A641">
        <v>2015</v>
      </c>
      <c r="F641" t="s">
        <v>561</v>
      </c>
      <c r="G641" t="s">
        <v>414</v>
      </c>
    </row>
    <row r="642" spans="1:10" hidden="1" x14ac:dyDescent="0.25">
      <c r="A642">
        <v>2015</v>
      </c>
      <c r="B642" t="s">
        <v>490</v>
      </c>
      <c r="C642" t="s">
        <v>201</v>
      </c>
      <c r="D642">
        <v>23</v>
      </c>
      <c r="E642" t="s">
        <v>816</v>
      </c>
      <c r="F642" t="s">
        <v>833</v>
      </c>
      <c r="G642" t="s">
        <v>818</v>
      </c>
      <c r="H642" t="s">
        <v>106</v>
      </c>
      <c r="I642">
        <v>234</v>
      </c>
      <c r="J642" t="s">
        <v>531</v>
      </c>
    </row>
    <row r="643" spans="1:10" hidden="1" x14ac:dyDescent="0.25">
      <c r="A643">
        <v>2015</v>
      </c>
      <c r="F643" t="s">
        <v>142</v>
      </c>
    </row>
    <row r="644" spans="1:10" hidden="1" x14ac:dyDescent="0.25">
      <c r="A644">
        <v>2015</v>
      </c>
      <c r="F644" t="s">
        <v>176</v>
      </c>
      <c r="G644" t="s">
        <v>820</v>
      </c>
    </row>
    <row r="645" spans="1:10" hidden="1" x14ac:dyDescent="0.25">
      <c r="A645">
        <v>2015</v>
      </c>
      <c r="B645" t="s">
        <v>490</v>
      </c>
      <c r="C645" t="s">
        <v>191</v>
      </c>
      <c r="D645">
        <v>46</v>
      </c>
      <c r="E645" t="s">
        <v>369</v>
      </c>
      <c r="F645" t="s">
        <v>370</v>
      </c>
      <c r="G645" t="s">
        <v>764</v>
      </c>
      <c r="H645" t="s">
        <v>366</v>
      </c>
      <c r="I645">
        <v>204</v>
      </c>
      <c r="J645" t="s">
        <v>733</v>
      </c>
    </row>
    <row r="646" spans="1:10" hidden="1" x14ac:dyDescent="0.25">
      <c r="A646">
        <v>2015</v>
      </c>
      <c r="F646" t="s">
        <v>139</v>
      </c>
    </row>
    <row r="647" spans="1:10" hidden="1" x14ac:dyDescent="0.25">
      <c r="A647">
        <v>2015</v>
      </c>
      <c r="F647" t="s">
        <v>590</v>
      </c>
      <c r="G647" t="s">
        <v>579</v>
      </c>
    </row>
    <row r="648" spans="1:10" x14ac:dyDescent="0.25">
      <c r="A648">
        <v>2015</v>
      </c>
      <c r="B648" t="s">
        <v>490</v>
      </c>
      <c r="C648" t="s">
        <v>194</v>
      </c>
      <c r="D648">
        <v>96</v>
      </c>
      <c r="E648" t="s">
        <v>5</v>
      </c>
      <c r="F648" t="s">
        <v>617</v>
      </c>
      <c r="G648" t="s">
        <v>709</v>
      </c>
      <c r="H648" t="s">
        <v>106</v>
      </c>
      <c r="I648">
        <v>187</v>
      </c>
      <c r="J648" t="s">
        <v>495</v>
      </c>
    </row>
    <row r="649" spans="1:10" hidden="1" x14ac:dyDescent="0.25">
      <c r="A649">
        <v>2015</v>
      </c>
      <c r="C649" t="s">
        <v>37</v>
      </c>
      <c r="F649" t="s">
        <v>564</v>
      </c>
    </row>
    <row r="650" spans="1:10" hidden="1" x14ac:dyDescent="0.25">
      <c r="A650">
        <v>2015</v>
      </c>
      <c r="F650" t="s">
        <v>834</v>
      </c>
      <c r="G650" t="s">
        <v>421</v>
      </c>
    </row>
    <row r="651" spans="1:10" hidden="1" x14ac:dyDescent="0.25">
      <c r="A651">
        <v>2015</v>
      </c>
      <c r="B651" t="s">
        <v>490</v>
      </c>
      <c r="C651" t="s">
        <v>191</v>
      </c>
      <c r="D651">
        <v>43</v>
      </c>
      <c r="E651" t="s">
        <v>835</v>
      </c>
      <c r="F651" t="s">
        <v>381</v>
      </c>
      <c r="G651" t="s">
        <v>837</v>
      </c>
      <c r="H651" t="s">
        <v>366</v>
      </c>
      <c r="I651">
        <v>162</v>
      </c>
      <c r="J651" t="s">
        <v>330</v>
      </c>
    </row>
    <row r="652" spans="1:10" hidden="1" x14ac:dyDescent="0.25">
      <c r="A652">
        <v>2015</v>
      </c>
      <c r="F652" t="s">
        <v>686</v>
      </c>
    </row>
    <row r="653" spans="1:10" hidden="1" x14ac:dyDescent="0.25">
      <c r="A653">
        <v>2015</v>
      </c>
      <c r="F653" t="s">
        <v>836</v>
      </c>
      <c r="G653" t="s">
        <v>838</v>
      </c>
    </row>
    <row r="654" spans="1:10" hidden="1" x14ac:dyDescent="0.25">
      <c r="A654">
        <v>2015</v>
      </c>
      <c r="B654" t="s">
        <v>490</v>
      </c>
      <c r="C654" t="s">
        <v>201</v>
      </c>
      <c r="D654">
        <v>21</v>
      </c>
      <c r="E654" t="s">
        <v>816</v>
      </c>
      <c r="F654" t="s">
        <v>839</v>
      </c>
      <c r="G654" t="s">
        <v>818</v>
      </c>
      <c r="H654" t="s">
        <v>106</v>
      </c>
      <c r="I654">
        <v>115</v>
      </c>
      <c r="J654" t="s">
        <v>840</v>
      </c>
    </row>
    <row r="655" spans="1:10" hidden="1" x14ac:dyDescent="0.25">
      <c r="A655">
        <v>2015</v>
      </c>
      <c r="F655" t="s">
        <v>406</v>
      </c>
    </row>
    <row r="656" spans="1:10" hidden="1" x14ac:dyDescent="0.25">
      <c r="A656">
        <v>2015</v>
      </c>
      <c r="F656" t="s">
        <v>692</v>
      </c>
      <c r="G656" t="s">
        <v>820</v>
      </c>
    </row>
    <row r="657" spans="1:10" hidden="1" x14ac:dyDescent="0.25">
      <c r="A657">
        <v>2015</v>
      </c>
      <c r="B657" t="s">
        <v>490</v>
      </c>
      <c r="C657" t="s">
        <v>191</v>
      </c>
      <c r="D657">
        <v>36</v>
      </c>
      <c r="E657" t="s">
        <v>684</v>
      </c>
      <c r="F657" t="s">
        <v>140</v>
      </c>
      <c r="G657" t="s">
        <v>687</v>
      </c>
      <c r="H657" t="s">
        <v>366</v>
      </c>
      <c r="I657">
        <v>110</v>
      </c>
      <c r="J657" t="s">
        <v>495</v>
      </c>
    </row>
    <row r="658" spans="1:10" hidden="1" x14ac:dyDescent="0.25">
      <c r="A658">
        <v>2015</v>
      </c>
      <c r="F658" t="s">
        <v>685</v>
      </c>
    </row>
    <row r="659" spans="1:10" hidden="1" x14ac:dyDescent="0.25">
      <c r="A659">
        <v>2015</v>
      </c>
      <c r="F659" t="s">
        <v>690</v>
      </c>
      <c r="G659" t="s">
        <v>579</v>
      </c>
    </row>
    <row r="660" spans="1:10" x14ac:dyDescent="0.25">
      <c r="A660">
        <v>2015</v>
      </c>
      <c r="B660" t="s">
        <v>490</v>
      </c>
      <c r="C660" t="s">
        <v>193</v>
      </c>
      <c r="D660">
        <v>97</v>
      </c>
      <c r="E660" t="s">
        <v>5</v>
      </c>
      <c r="F660" t="s">
        <v>419</v>
      </c>
      <c r="G660" t="s">
        <v>709</v>
      </c>
      <c r="H660" t="s">
        <v>106</v>
      </c>
      <c r="I660">
        <v>110</v>
      </c>
      <c r="J660" t="s">
        <v>330</v>
      </c>
    </row>
    <row r="661" spans="1:10" hidden="1" x14ac:dyDescent="0.25">
      <c r="A661">
        <v>2015</v>
      </c>
      <c r="C661" t="s">
        <v>36</v>
      </c>
      <c r="F661" t="s">
        <v>167</v>
      </c>
    </row>
    <row r="662" spans="1:10" hidden="1" x14ac:dyDescent="0.25">
      <c r="A662">
        <v>2015</v>
      </c>
      <c r="F662" t="s">
        <v>649</v>
      </c>
      <c r="G662" t="s">
        <v>421</v>
      </c>
    </row>
    <row r="663" spans="1:10" x14ac:dyDescent="0.25">
      <c r="A663">
        <v>2015</v>
      </c>
      <c r="B663" t="s">
        <v>490</v>
      </c>
      <c r="C663" t="s">
        <v>194</v>
      </c>
      <c r="D663">
        <v>50</v>
      </c>
      <c r="E663" t="s">
        <v>9</v>
      </c>
      <c r="F663" t="s">
        <v>508</v>
      </c>
      <c r="G663" t="s">
        <v>704</v>
      </c>
      <c r="H663" t="s">
        <v>106</v>
      </c>
      <c r="I663">
        <v>94</v>
      </c>
      <c r="J663" t="s">
        <v>531</v>
      </c>
    </row>
    <row r="664" spans="1:10" hidden="1" x14ac:dyDescent="0.25">
      <c r="A664">
        <v>2015</v>
      </c>
      <c r="C664" t="s">
        <v>37</v>
      </c>
      <c r="F664" t="s">
        <v>156</v>
      </c>
    </row>
    <row r="665" spans="1:10" hidden="1" x14ac:dyDescent="0.25">
      <c r="A665">
        <v>2015</v>
      </c>
      <c r="F665" t="s">
        <v>152</v>
      </c>
      <c r="G665" t="s">
        <v>425</v>
      </c>
    </row>
    <row r="666" spans="1:10" hidden="1" x14ac:dyDescent="0.25">
      <c r="A666">
        <v>2015</v>
      </c>
      <c r="B666" t="s">
        <v>490</v>
      </c>
      <c r="C666" t="s">
        <v>191</v>
      </c>
      <c r="D666">
        <v>41</v>
      </c>
      <c r="E666" t="s">
        <v>388</v>
      </c>
      <c r="F666" t="s">
        <v>694</v>
      </c>
      <c r="G666" t="s">
        <v>766</v>
      </c>
      <c r="H666" t="s">
        <v>366</v>
      </c>
      <c r="I666">
        <v>71</v>
      </c>
      <c r="J666" t="s">
        <v>832</v>
      </c>
    </row>
    <row r="667" spans="1:10" hidden="1" x14ac:dyDescent="0.25">
      <c r="A667">
        <v>2015</v>
      </c>
      <c r="F667" t="s">
        <v>702</v>
      </c>
    </row>
    <row r="668" spans="1:10" hidden="1" x14ac:dyDescent="0.25">
      <c r="A668">
        <v>2015</v>
      </c>
      <c r="F668" t="s">
        <v>841</v>
      </c>
      <c r="G668" t="s">
        <v>579</v>
      </c>
    </row>
    <row r="669" spans="1:10" x14ac:dyDescent="0.25">
      <c r="A669">
        <v>2015</v>
      </c>
      <c r="B669" t="s">
        <v>490</v>
      </c>
      <c r="C669" t="s">
        <v>194</v>
      </c>
      <c r="D669">
        <v>88</v>
      </c>
      <c r="E669" t="s">
        <v>59</v>
      </c>
      <c r="F669" t="s">
        <v>507</v>
      </c>
      <c r="G669" t="s">
        <v>593</v>
      </c>
      <c r="H669" t="s">
        <v>106</v>
      </c>
      <c r="I669">
        <v>44</v>
      </c>
      <c r="J669" t="s">
        <v>842</v>
      </c>
    </row>
    <row r="670" spans="1:10" hidden="1" x14ac:dyDescent="0.25">
      <c r="A670">
        <v>2015</v>
      </c>
      <c r="C670" t="s">
        <v>37</v>
      </c>
      <c r="F670" t="s">
        <v>154</v>
      </c>
    </row>
    <row r="671" spans="1:10" hidden="1" x14ac:dyDescent="0.25">
      <c r="A671">
        <v>2015</v>
      </c>
      <c r="F671" t="s">
        <v>629</v>
      </c>
      <c r="G671" t="s">
        <v>429</v>
      </c>
    </row>
    <row r="672" spans="1:10" x14ac:dyDescent="0.25">
      <c r="A672">
        <v>2015</v>
      </c>
      <c r="B672" t="s">
        <v>490</v>
      </c>
      <c r="C672" t="s">
        <v>193</v>
      </c>
      <c r="D672">
        <v>92</v>
      </c>
      <c r="E672" t="s">
        <v>47</v>
      </c>
      <c r="F672" t="s">
        <v>450</v>
      </c>
      <c r="G672" t="s">
        <v>593</v>
      </c>
      <c r="H672" t="s">
        <v>106</v>
      </c>
      <c r="I672">
        <v>14</v>
      </c>
      <c r="J672" t="s">
        <v>842</v>
      </c>
    </row>
    <row r="673" spans="1:10" hidden="1" x14ac:dyDescent="0.25">
      <c r="A673">
        <v>2015</v>
      </c>
      <c r="C673" t="s">
        <v>36</v>
      </c>
      <c r="F673" t="s">
        <v>150</v>
      </c>
    </row>
    <row r="674" spans="1:10" hidden="1" x14ac:dyDescent="0.25">
      <c r="A674">
        <v>2015</v>
      </c>
      <c r="F674" t="s">
        <v>523</v>
      </c>
      <c r="G674" t="s">
        <v>429</v>
      </c>
    </row>
    <row r="675" spans="1:10" hidden="1" x14ac:dyDescent="0.25">
      <c r="A675">
        <v>2015</v>
      </c>
      <c r="B675" t="s">
        <v>70</v>
      </c>
      <c r="C675" t="s">
        <v>201</v>
      </c>
      <c r="D675">
        <v>4</v>
      </c>
      <c r="E675" t="s">
        <v>843</v>
      </c>
      <c r="F675" t="s">
        <v>844</v>
      </c>
      <c r="G675" t="s">
        <v>846</v>
      </c>
      <c r="H675" t="s">
        <v>106</v>
      </c>
      <c r="I675">
        <v>260</v>
      </c>
      <c r="J675" t="s">
        <v>847</v>
      </c>
    </row>
    <row r="676" spans="1:10" hidden="1" x14ac:dyDescent="0.25">
      <c r="A676">
        <v>2015</v>
      </c>
      <c r="F676" t="s">
        <v>378</v>
      </c>
    </row>
    <row r="677" spans="1:10" hidden="1" x14ac:dyDescent="0.25">
      <c r="A677">
        <v>2015</v>
      </c>
      <c r="F677" t="s">
        <v>845</v>
      </c>
      <c r="G677" t="s">
        <v>782</v>
      </c>
    </row>
    <row r="678" spans="1:10" x14ac:dyDescent="0.25">
      <c r="A678">
        <v>2015</v>
      </c>
      <c r="B678" t="s">
        <v>48</v>
      </c>
      <c r="C678" t="s">
        <v>193</v>
      </c>
      <c r="D678">
        <v>63</v>
      </c>
      <c r="E678" t="s">
        <v>779</v>
      </c>
      <c r="F678" t="s">
        <v>433</v>
      </c>
      <c r="G678" t="s">
        <v>704</v>
      </c>
      <c r="H678" t="s">
        <v>106</v>
      </c>
      <c r="I678" t="s">
        <v>196</v>
      </c>
      <c r="J678" t="s">
        <v>848</v>
      </c>
    </row>
    <row r="679" spans="1:10" hidden="1" x14ac:dyDescent="0.25">
      <c r="A679">
        <v>2015</v>
      </c>
      <c r="C679" t="s">
        <v>36</v>
      </c>
      <c r="F679" t="s">
        <v>149</v>
      </c>
    </row>
    <row r="680" spans="1:10" hidden="1" x14ac:dyDescent="0.25">
      <c r="A680">
        <v>2015</v>
      </c>
      <c r="F680" t="s">
        <v>646</v>
      </c>
    </row>
    <row r="681" spans="1:10" hidden="1" x14ac:dyDescent="0.25">
      <c r="A681">
        <v>2016</v>
      </c>
      <c r="B681">
        <v>1</v>
      </c>
      <c r="C681" t="s">
        <v>201</v>
      </c>
      <c r="D681">
        <v>2</v>
      </c>
      <c r="E681" t="s">
        <v>696</v>
      </c>
      <c r="F681" t="s">
        <v>522</v>
      </c>
      <c r="G681" t="s">
        <v>697</v>
      </c>
      <c r="H681" t="s">
        <v>106</v>
      </c>
      <c r="I681">
        <v>384</v>
      </c>
      <c r="J681" s="5">
        <v>1.000445011574074</v>
      </c>
    </row>
    <row r="682" spans="1:10" hidden="1" x14ac:dyDescent="0.25">
      <c r="A682">
        <v>2016</v>
      </c>
      <c r="F682" t="s">
        <v>144</v>
      </c>
    </row>
    <row r="683" spans="1:10" hidden="1" x14ac:dyDescent="0.25">
      <c r="A683">
        <v>2016</v>
      </c>
      <c r="F683" t="s">
        <v>348</v>
      </c>
      <c r="G683" t="s">
        <v>698</v>
      </c>
    </row>
    <row r="684" spans="1:10" hidden="1" x14ac:dyDescent="0.25">
      <c r="A684">
        <v>2016</v>
      </c>
      <c r="B684">
        <v>2</v>
      </c>
      <c r="C684" t="s">
        <v>201</v>
      </c>
      <c r="D684">
        <v>6</v>
      </c>
      <c r="E684" t="s">
        <v>849</v>
      </c>
      <c r="F684" t="s">
        <v>172</v>
      </c>
      <c r="G684" t="s">
        <v>850</v>
      </c>
      <c r="H684" t="s">
        <v>106</v>
      </c>
      <c r="I684">
        <v>381</v>
      </c>
      <c r="J684" t="s">
        <v>344</v>
      </c>
    </row>
    <row r="685" spans="1:10" hidden="1" x14ac:dyDescent="0.25">
      <c r="A685">
        <v>2016</v>
      </c>
      <c r="F685" t="s">
        <v>672</v>
      </c>
    </row>
    <row r="686" spans="1:10" hidden="1" x14ac:dyDescent="0.25">
      <c r="A686">
        <v>2016</v>
      </c>
      <c r="F686" t="s">
        <v>599</v>
      </c>
      <c r="G686" t="s">
        <v>851</v>
      </c>
    </row>
    <row r="687" spans="1:10" hidden="1" x14ac:dyDescent="0.25">
      <c r="A687">
        <v>2016</v>
      </c>
      <c r="B687">
        <v>3</v>
      </c>
      <c r="C687" t="s">
        <v>201</v>
      </c>
      <c r="D687">
        <v>8</v>
      </c>
      <c r="E687" t="s">
        <v>331</v>
      </c>
      <c r="F687" t="s">
        <v>353</v>
      </c>
      <c r="G687" t="s">
        <v>852</v>
      </c>
      <c r="H687" t="s">
        <v>106</v>
      </c>
      <c r="I687">
        <v>372</v>
      </c>
      <c r="J687" t="s">
        <v>354</v>
      </c>
    </row>
    <row r="688" spans="1:10" hidden="1" x14ac:dyDescent="0.25">
      <c r="A688">
        <v>2016</v>
      </c>
      <c r="F688" t="s">
        <v>572</v>
      </c>
    </row>
    <row r="689" spans="1:10" hidden="1" x14ac:dyDescent="0.25">
      <c r="A689">
        <v>2016</v>
      </c>
      <c r="F689" t="s">
        <v>342</v>
      </c>
      <c r="G689" t="s">
        <v>853</v>
      </c>
    </row>
    <row r="690" spans="1:10" hidden="1" x14ac:dyDescent="0.25">
      <c r="A690">
        <v>2016</v>
      </c>
      <c r="B690">
        <v>4</v>
      </c>
      <c r="C690" t="s">
        <v>201</v>
      </c>
      <c r="D690">
        <v>7</v>
      </c>
      <c r="E690" t="s">
        <v>331</v>
      </c>
      <c r="F690" t="s">
        <v>332</v>
      </c>
      <c r="G690" t="s">
        <v>852</v>
      </c>
      <c r="H690" t="s">
        <v>106</v>
      </c>
      <c r="I690">
        <v>367</v>
      </c>
      <c r="J690" t="s">
        <v>854</v>
      </c>
    </row>
    <row r="691" spans="1:10" hidden="1" x14ac:dyDescent="0.25">
      <c r="A691">
        <v>2016</v>
      </c>
      <c r="F691" t="s">
        <v>134</v>
      </c>
    </row>
    <row r="692" spans="1:10" hidden="1" x14ac:dyDescent="0.25">
      <c r="A692">
        <v>2016</v>
      </c>
      <c r="F692" t="s">
        <v>333</v>
      </c>
      <c r="G692" t="s">
        <v>853</v>
      </c>
    </row>
    <row r="693" spans="1:10" hidden="1" x14ac:dyDescent="0.25">
      <c r="A693">
        <v>2016</v>
      </c>
      <c r="B693">
        <v>5</v>
      </c>
      <c r="C693" t="s">
        <v>191</v>
      </c>
      <c r="D693">
        <v>36</v>
      </c>
      <c r="E693" t="s">
        <v>684</v>
      </c>
      <c r="F693" t="s">
        <v>543</v>
      </c>
      <c r="G693" t="s">
        <v>857</v>
      </c>
      <c r="H693" t="s">
        <v>366</v>
      </c>
      <c r="I693">
        <v>357</v>
      </c>
      <c r="J693" t="s">
        <v>383</v>
      </c>
    </row>
    <row r="694" spans="1:10" hidden="1" x14ac:dyDescent="0.25">
      <c r="A694">
        <v>2016</v>
      </c>
      <c r="F694" t="s">
        <v>855</v>
      </c>
    </row>
    <row r="695" spans="1:10" hidden="1" x14ac:dyDescent="0.25">
      <c r="A695">
        <v>2016</v>
      </c>
      <c r="F695" t="s">
        <v>856</v>
      </c>
      <c r="G695" t="s">
        <v>375</v>
      </c>
    </row>
    <row r="696" spans="1:10" hidden="1" x14ac:dyDescent="0.25">
      <c r="A696">
        <v>2016</v>
      </c>
      <c r="B696">
        <v>6</v>
      </c>
      <c r="C696" t="s">
        <v>191</v>
      </c>
      <c r="D696">
        <v>26</v>
      </c>
      <c r="E696" t="s">
        <v>671</v>
      </c>
      <c r="F696" t="s">
        <v>382</v>
      </c>
      <c r="G696" t="s">
        <v>764</v>
      </c>
      <c r="H696" t="s">
        <v>366</v>
      </c>
      <c r="I696">
        <v>357</v>
      </c>
      <c r="J696" t="s">
        <v>383</v>
      </c>
    </row>
    <row r="697" spans="1:10" hidden="1" x14ac:dyDescent="0.25">
      <c r="A697">
        <v>2016</v>
      </c>
      <c r="F697" t="s">
        <v>858</v>
      </c>
    </row>
    <row r="698" spans="1:10" hidden="1" x14ac:dyDescent="0.25">
      <c r="A698">
        <v>2016</v>
      </c>
      <c r="F698" t="s">
        <v>689</v>
      </c>
      <c r="G698" t="s">
        <v>375</v>
      </c>
    </row>
    <row r="699" spans="1:10" hidden="1" x14ac:dyDescent="0.25">
      <c r="A699">
        <v>2016</v>
      </c>
      <c r="B699">
        <v>7</v>
      </c>
      <c r="C699" t="s">
        <v>191</v>
      </c>
      <c r="D699">
        <v>37</v>
      </c>
      <c r="E699" t="s">
        <v>58</v>
      </c>
      <c r="F699" t="s">
        <v>859</v>
      </c>
      <c r="G699" t="s">
        <v>770</v>
      </c>
      <c r="H699" t="s">
        <v>366</v>
      </c>
      <c r="I699">
        <v>353</v>
      </c>
      <c r="J699" t="s">
        <v>592</v>
      </c>
    </row>
    <row r="700" spans="1:10" hidden="1" x14ac:dyDescent="0.25">
      <c r="A700">
        <v>2016</v>
      </c>
      <c r="F700" t="s">
        <v>173</v>
      </c>
    </row>
    <row r="701" spans="1:10" hidden="1" x14ac:dyDescent="0.25">
      <c r="A701">
        <v>2016</v>
      </c>
      <c r="F701" t="s">
        <v>750</v>
      </c>
      <c r="G701" t="s">
        <v>375</v>
      </c>
    </row>
    <row r="702" spans="1:10" hidden="1" x14ac:dyDescent="0.25">
      <c r="A702">
        <v>2016</v>
      </c>
      <c r="B702">
        <v>8</v>
      </c>
      <c r="C702" t="s">
        <v>191</v>
      </c>
      <c r="D702">
        <v>42</v>
      </c>
      <c r="E702" t="s">
        <v>462</v>
      </c>
      <c r="F702" t="s">
        <v>463</v>
      </c>
      <c r="G702" t="s">
        <v>766</v>
      </c>
      <c r="H702" t="s">
        <v>366</v>
      </c>
      <c r="I702">
        <v>351</v>
      </c>
      <c r="J702" t="s">
        <v>594</v>
      </c>
    </row>
    <row r="703" spans="1:10" hidden="1" x14ac:dyDescent="0.25">
      <c r="A703">
        <v>2016</v>
      </c>
      <c r="F703" t="s">
        <v>464</v>
      </c>
    </row>
    <row r="704" spans="1:10" hidden="1" x14ac:dyDescent="0.25">
      <c r="A704">
        <v>2016</v>
      </c>
      <c r="F704" t="s">
        <v>465</v>
      </c>
      <c r="G704" t="s">
        <v>375</v>
      </c>
    </row>
    <row r="705" spans="1:10" hidden="1" x14ac:dyDescent="0.25">
      <c r="A705">
        <v>2016</v>
      </c>
      <c r="B705">
        <v>9</v>
      </c>
      <c r="C705" t="s">
        <v>191</v>
      </c>
      <c r="D705">
        <v>33</v>
      </c>
      <c r="E705" t="s">
        <v>860</v>
      </c>
      <c r="F705" t="s">
        <v>861</v>
      </c>
      <c r="G705" t="s">
        <v>764</v>
      </c>
      <c r="H705" t="s">
        <v>366</v>
      </c>
      <c r="I705">
        <v>348</v>
      </c>
      <c r="J705" t="s">
        <v>403</v>
      </c>
    </row>
    <row r="706" spans="1:10" hidden="1" x14ac:dyDescent="0.25">
      <c r="A706">
        <v>2016</v>
      </c>
      <c r="F706" t="s">
        <v>590</v>
      </c>
    </row>
    <row r="707" spans="1:10" hidden="1" x14ac:dyDescent="0.25">
      <c r="A707">
        <v>2016</v>
      </c>
      <c r="F707" t="s">
        <v>862</v>
      </c>
      <c r="G707" t="s">
        <v>375</v>
      </c>
    </row>
    <row r="708" spans="1:10" hidden="1" x14ac:dyDescent="0.25">
      <c r="A708">
        <v>2016</v>
      </c>
      <c r="B708">
        <v>10</v>
      </c>
      <c r="C708" t="s">
        <v>191</v>
      </c>
      <c r="D708">
        <v>41</v>
      </c>
      <c r="E708" t="s">
        <v>388</v>
      </c>
      <c r="F708" t="s">
        <v>863</v>
      </c>
      <c r="G708" t="s">
        <v>683</v>
      </c>
      <c r="H708" t="s">
        <v>366</v>
      </c>
      <c r="I708">
        <v>348</v>
      </c>
      <c r="J708" t="s">
        <v>403</v>
      </c>
    </row>
    <row r="709" spans="1:10" hidden="1" x14ac:dyDescent="0.25">
      <c r="A709">
        <v>2016</v>
      </c>
      <c r="F709" t="s">
        <v>423</v>
      </c>
    </row>
    <row r="710" spans="1:10" hidden="1" x14ac:dyDescent="0.25">
      <c r="A710">
        <v>2016</v>
      </c>
      <c r="F710" t="s">
        <v>742</v>
      </c>
      <c r="G710" t="s">
        <v>375</v>
      </c>
    </row>
    <row r="711" spans="1:10" hidden="1" x14ac:dyDescent="0.25">
      <c r="A711">
        <v>2016</v>
      </c>
      <c r="B711">
        <v>11</v>
      </c>
      <c r="C711" t="s">
        <v>191</v>
      </c>
      <c r="D711">
        <v>27</v>
      </c>
      <c r="E711" t="s">
        <v>58</v>
      </c>
      <c r="F711" t="s">
        <v>485</v>
      </c>
      <c r="G711" t="s">
        <v>770</v>
      </c>
      <c r="H711" t="s">
        <v>366</v>
      </c>
      <c r="I711">
        <v>347</v>
      </c>
      <c r="J711" t="s">
        <v>403</v>
      </c>
    </row>
    <row r="712" spans="1:10" hidden="1" x14ac:dyDescent="0.25">
      <c r="A712">
        <v>2016</v>
      </c>
      <c r="F712" t="s">
        <v>185</v>
      </c>
    </row>
    <row r="713" spans="1:10" hidden="1" x14ac:dyDescent="0.25">
      <c r="A713">
        <v>2016</v>
      </c>
      <c r="F713" t="s">
        <v>802</v>
      </c>
      <c r="G713" t="s">
        <v>375</v>
      </c>
    </row>
    <row r="714" spans="1:10" hidden="1" x14ac:dyDescent="0.25">
      <c r="A714">
        <v>2016</v>
      </c>
      <c r="B714">
        <v>12</v>
      </c>
      <c r="C714" t="s">
        <v>191</v>
      </c>
      <c r="D714">
        <v>23</v>
      </c>
      <c r="E714" t="s">
        <v>864</v>
      </c>
      <c r="F714" t="s">
        <v>718</v>
      </c>
      <c r="G714" t="s">
        <v>683</v>
      </c>
      <c r="H714" t="s">
        <v>106</v>
      </c>
      <c r="I714">
        <v>347</v>
      </c>
      <c r="J714" t="s">
        <v>403</v>
      </c>
    </row>
    <row r="715" spans="1:10" hidden="1" x14ac:dyDescent="0.25">
      <c r="A715">
        <v>2016</v>
      </c>
      <c r="F715" t="s">
        <v>865</v>
      </c>
    </row>
    <row r="716" spans="1:10" hidden="1" x14ac:dyDescent="0.25">
      <c r="A716">
        <v>2016</v>
      </c>
      <c r="F716" t="s">
        <v>685</v>
      </c>
      <c r="G716" t="s">
        <v>375</v>
      </c>
    </row>
    <row r="717" spans="1:10" hidden="1" x14ac:dyDescent="0.25">
      <c r="A717">
        <v>2016</v>
      </c>
      <c r="B717">
        <v>13</v>
      </c>
      <c r="C717" t="s">
        <v>201</v>
      </c>
      <c r="D717">
        <v>1</v>
      </c>
      <c r="E717" t="s">
        <v>696</v>
      </c>
      <c r="F717" t="s">
        <v>595</v>
      </c>
      <c r="G717" t="s">
        <v>697</v>
      </c>
      <c r="H717" t="s">
        <v>106</v>
      </c>
      <c r="I717">
        <v>346</v>
      </c>
      <c r="J717" t="s">
        <v>407</v>
      </c>
    </row>
    <row r="718" spans="1:10" hidden="1" x14ac:dyDescent="0.25">
      <c r="A718">
        <v>2016</v>
      </c>
      <c r="F718" t="s">
        <v>171</v>
      </c>
    </row>
    <row r="719" spans="1:10" hidden="1" x14ac:dyDescent="0.25">
      <c r="A719">
        <v>2016</v>
      </c>
      <c r="F719" t="s">
        <v>730</v>
      </c>
      <c r="G719" t="s">
        <v>698</v>
      </c>
    </row>
    <row r="720" spans="1:10" hidden="1" x14ac:dyDescent="0.25">
      <c r="A720">
        <v>2016</v>
      </c>
      <c r="B720">
        <v>14</v>
      </c>
      <c r="C720" t="s">
        <v>191</v>
      </c>
      <c r="D720">
        <v>49</v>
      </c>
      <c r="E720" t="s">
        <v>866</v>
      </c>
      <c r="F720" t="s">
        <v>867</v>
      </c>
      <c r="G720" t="s">
        <v>683</v>
      </c>
      <c r="H720" t="s">
        <v>366</v>
      </c>
      <c r="I720">
        <v>345</v>
      </c>
      <c r="J720" t="s">
        <v>601</v>
      </c>
    </row>
    <row r="721" spans="1:10" hidden="1" x14ac:dyDescent="0.25">
      <c r="A721">
        <v>2016</v>
      </c>
      <c r="F721" t="s">
        <v>868</v>
      </c>
    </row>
    <row r="722" spans="1:10" hidden="1" x14ac:dyDescent="0.25">
      <c r="A722">
        <v>2016</v>
      </c>
      <c r="F722" t="s">
        <v>823</v>
      </c>
      <c r="G722" t="s">
        <v>368</v>
      </c>
    </row>
    <row r="723" spans="1:10" hidden="1" x14ac:dyDescent="0.25">
      <c r="A723">
        <v>2016</v>
      </c>
      <c r="B723">
        <v>15</v>
      </c>
      <c r="C723" t="s">
        <v>191</v>
      </c>
      <c r="D723">
        <v>43</v>
      </c>
      <c r="E723" t="s">
        <v>869</v>
      </c>
      <c r="F723" t="s">
        <v>391</v>
      </c>
      <c r="G723" t="s">
        <v>683</v>
      </c>
      <c r="H723" t="s">
        <v>366</v>
      </c>
      <c r="I723">
        <v>344</v>
      </c>
      <c r="J723" t="s">
        <v>870</v>
      </c>
    </row>
    <row r="724" spans="1:10" hidden="1" x14ac:dyDescent="0.25">
      <c r="A724">
        <v>2016</v>
      </c>
      <c r="F724" t="s">
        <v>747</v>
      </c>
    </row>
    <row r="725" spans="1:10" hidden="1" x14ac:dyDescent="0.25">
      <c r="A725">
        <v>2016</v>
      </c>
      <c r="F725" t="s">
        <v>648</v>
      </c>
      <c r="G725" t="s">
        <v>375</v>
      </c>
    </row>
    <row r="726" spans="1:10" hidden="1" x14ac:dyDescent="0.25">
      <c r="A726">
        <v>2016</v>
      </c>
      <c r="B726">
        <v>16</v>
      </c>
      <c r="C726" t="s">
        <v>191</v>
      </c>
      <c r="D726">
        <v>30</v>
      </c>
      <c r="E726" t="s">
        <v>771</v>
      </c>
      <c r="F726" t="s">
        <v>794</v>
      </c>
      <c r="G726" t="s">
        <v>683</v>
      </c>
      <c r="H726" t="s">
        <v>366</v>
      </c>
      <c r="I726">
        <v>341</v>
      </c>
      <c r="J726" t="s">
        <v>612</v>
      </c>
    </row>
    <row r="727" spans="1:10" hidden="1" x14ac:dyDescent="0.25">
      <c r="A727">
        <v>2016</v>
      </c>
      <c r="F727" t="s">
        <v>772</v>
      </c>
    </row>
    <row r="728" spans="1:10" hidden="1" x14ac:dyDescent="0.25">
      <c r="A728">
        <v>2016</v>
      </c>
      <c r="F728" t="s">
        <v>773</v>
      </c>
      <c r="G728" t="s">
        <v>375</v>
      </c>
    </row>
    <row r="729" spans="1:10" hidden="1" x14ac:dyDescent="0.25">
      <c r="A729">
        <v>2016</v>
      </c>
      <c r="B729">
        <v>17</v>
      </c>
      <c r="C729" t="s">
        <v>191</v>
      </c>
      <c r="D729">
        <v>25</v>
      </c>
      <c r="E729" t="s">
        <v>871</v>
      </c>
      <c r="F729" t="s">
        <v>744</v>
      </c>
      <c r="G729" t="s">
        <v>683</v>
      </c>
      <c r="H729" t="s">
        <v>366</v>
      </c>
      <c r="I729">
        <v>341</v>
      </c>
      <c r="J729" t="s">
        <v>612</v>
      </c>
    </row>
    <row r="730" spans="1:10" hidden="1" x14ac:dyDescent="0.25">
      <c r="A730">
        <v>2016</v>
      </c>
      <c r="F730" t="s">
        <v>872</v>
      </c>
    </row>
    <row r="731" spans="1:10" hidden="1" x14ac:dyDescent="0.25">
      <c r="A731">
        <v>2016</v>
      </c>
      <c r="F731" t="s">
        <v>873</v>
      </c>
      <c r="G731" t="s">
        <v>375</v>
      </c>
    </row>
    <row r="732" spans="1:10" x14ac:dyDescent="0.25">
      <c r="A732">
        <v>2016</v>
      </c>
      <c r="B732">
        <v>18</v>
      </c>
      <c r="C732" t="s">
        <v>193</v>
      </c>
      <c r="D732">
        <v>68</v>
      </c>
      <c r="E732" t="s">
        <v>874</v>
      </c>
      <c r="F732" t="s">
        <v>875</v>
      </c>
      <c r="G732" t="s">
        <v>877</v>
      </c>
      <c r="H732" t="s">
        <v>106</v>
      </c>
      <c r="I732">
        <v>340</v>
      </c>
      <c r="J732" t="s">
        <v>878</v>
      </c>
    </row>
    <row r="733" spans="1:10" hidden="1" x14ac:dyDescent="0.25">
      <c r="A733">
        <v>2016</v>
      </c>
      <c r="C733" t="s">
        <v>36</v>
      </c>
      <c r="F733" t="s">
        <v>876</v>
      </c>
    </row>
    <row r="734" spans="1:10" hidden="1" x14ac:dyDescent="0.25">
      <c r="A734">
        <v>2016</v>
      </c>
      <c r="F734" t="s">
        <v>486</v>
      </c>
      <c r="G734" t="s">
        <v>879</v>
      </c>
    </row>
    <row r="735" spans="1:10" x14ac:dyDescent="0.25">
      <c r="A735">
        <v>2016</v>
      </c>
      <c r="B735">
        <v>19</v>
      </c>
      <c r="C735" t="s">
        <v>193</v>
      </c>
      <c r="D735">
        <v>82</v>
      </c>
      <c r="E735" t="s">
        <v>880</v>
      </c>
      <c r="F735" t="s">
        <v>148</v>
      </c>
      <c r="G735" t="s">
        <v>881</v>
      </c>
      <c r="H735" t="s">
        <v>106</v>
      </c>
      <c r="I735">
        <v>340</v>
      </c>
      <c r="J735" t="s">
        <v>878</v>
      </c>
    </row>
    <row r="736" spans="1:10" hidden="1" x14ac:dyDescent="0.25">
      <c r="A736">
        <v>2016</v>
      </c>
      <c r="C736" t="s">
        <v>36</v>
      </c>
      <c r="F736" t="s">
        <v>600</v>
      </c>
    </row>
    <row r="737" spans="1:10" hidden="1" x14ac:dyDescent="0.25">
      <c r="A737">
        <v>2016</v>
      </c>
      <c r="F737" t="s">
        <v>412</v>
      </c>
      <c r="G737" t="s">
        <v>882</v>
      </c>
    </row>
    <row r="738" spans="1:10" x14ac:dyDescent="0.25">
      <c r="A738">
        <v>2016</v>
      </c>
      <c r="B738">
        <v>20</v>
      </c>
      <c r="C738" t="s">
        <v>193</v>
      </c>
      <c r="D738">
        <v>69</v>
      </c>
      <c r="E738" t="s">
        <v>874</v>
      </c>
      <c r="F738" t="s">
        <v>646</v>
      </c>
      <c r="G738" t="s">
        <v>877</v>
      </c>
      <c r="H738" t="s">
        <v>106</v>
      </c>
      <c r="I738">
        <v>340</v>
      </c>
      <c r="J738" t="s">
        <v>878</v>
      </c>
    </row>
    <row r="739" spans="1:10" hidden="1" x14ac:dyDescent="0.25">
      <c r="A739">
        <v>2016</v>
      </c>
      <c r="C739" t="s">
        <v>36</v>
      </c>
      <c r="F739" t="s">
        <v>481</v>
      </c>
    </row>
    <row r="740" spans="1:10" hidden="1" x14ac:dyDescent="0.25">
      <c r="A740">
        <v>2016</v>
      </c>
      <c r="F740" t="s">
        <v>883</v>
      </c>
      <c r="G740" t="s">
        <v>879</v>
      </c>
    </row>
    <row r="741" spans="1:10" x14ac:dyDescent="0.25">
      <c r="A741">
        <v>2016</v>
      </c>
      <c r="B741">
        <v>21</v>
      </c>
      <c r="C741" t="s">
        <v>193</v>
      </c>
      <c r="D741">
        <v>66</v>
      </c>
      <c r="E741" t="s">
        <v>66</v>
      </c>
      <c r="F741" t="s">
        <v>176</v>
      </c>
      <c r="G741" t="s">
        <v>877</v>
      </c>
      <c r="H741" t="s">
        <v>106</v>
      </c>
      <c r="I741">
        <v>339</v>
      </c>
      <c r="J741" t="s">
        <v>417</v>
      </c>
    </row>
    <row r="742" spans="1:10" hidden="1" x14ac:dyDescent="0.25">
      <c r="A742">
        <v>2016</v>
      </c>
      <c r="C742" t="s">
        <v>36</v>
      </c>
      <c r="F742" t="s">
        <v>167</v>
      </c>
    </row>
    <row r="743" spans="1:10" hidden="1" x14ac:dyDescent="0.25">
      <c r="A743">
        <v>2016</v>
      </c>
      <c r="F743" t="s">
        <v>884</v>
      </c>
      <c r="G743" t="s">
        <v>879</v>
      </c>
    </row>
    <row r="744" spans="1:10" hidden="1" x14ac:dyDescent="0.25">
      <c r="A744">
        <v>2016</v>
      </c>
      <c r="B744">
        <v>22</v>
      </c>
      <c r="C744" t="s">
        <v>191</v>
      </c>
      <c r="D744">
        <v>40</v>
      </c>
      <c r="E744" t="s">
        <v>10</v>
      </c>
      <c r="F744" t="s">
        <v>440</v>
      </c>
      <c r="G744" t="s">
        <v>683</v>
      </c>
      <c r="H744" t="s">
        <v>106</v>
      </c>
      <c r="I744">
        <v>338</v>
      </c>
      <c r="J744" t="s">
        <v>420</v>
      </c>
    </row>
    <row r="745" spans="1:10" hidden="1" x14ac:dyDescent="0.25">
      <c r="A745">
        <v>2016</v>
      </c>
      <c r="F745" t="s">
        <v>163</v>
      </c>
    </row>
    <row r="746" spans="1:10" hidden="1" x14ac:dyDescent="0.25">
      <c r="A746">
        <v>2016</v>
      </c>
      <c r="F746" t="s">
        <v>800</v>
      </c>
      <c r="G746" t="s">
        <v>375</v>
      </c>
    </row>
    <row r="747" spans="1:10" x14ac:dyDescent="0.25">
      <c r="A747">
        <v>2016</v>
      </c>
      <c r="B747">
        <v>23</v>
      </c>
      <c r="C747" t="s">
        <v>193</v>
      </c>
      <c r="D747">
        <v>95</v>
      </c>
      <c r="E747" t="s">
        <v>5</v>
      </c>
      <c r="F747" t="s">
        <v>708</v>
      </c>
      <c r="G747" t="s">
        <v>709</v>
      </c>
      <c r="H747" t="s">
        <v>366</v>
      </c>
      <c r="I747">
        <v>338</v>
      </c>
      <c r="J747" t="s">
        <v>420</v>
      </c>
    </row>
    <row r="748" spans="1:10" hidden="1" x14ac:dyDescent="0.25">
      <c r="A748">
        <v>2016</v>
      </c>
      <c r="C748" t="s">
        <v>36</v>
      </c>
      <c r="F748" t="s">
        <v>793</v>
      </c>
    </row>
    <row r="749" spans="1:10" hidden="1" x14ac:dyDescent="0.25">
      <c r="A749">
        <v>2016</v>
      </c>
      <c r="F749" t="s">
        <v>419</v>
      </c>
      <c r="G749" t="s">
        <v>421</v>
      </c>
    </row>
    <row r="750" spans="1:10" x14ac:dyDescent="0.25">
      <c r="A750">
        <v>2016</v>
      </c>
      <c r="B750">
        <v>24</v>
      </c>
      <c r="C750" t="s">
        <v>193</v>
      </c>
      <c r="D750">
        <v>97</v>
      </c>
      <c r="E750" t="s">
        <v>5</v>
      </c>
      <c r="F750" t="s">
        <v>755</v>
      </c>
      <c r="G750" t="s">
        <v>709</v>
      </c>
      <c r="H750" t="s">
        <v>366</v>
      </c>
      <c r="I750">
        <v>337</v>
      </c>
      <c r="J750" t="s">
        <v>619</v>
      </c>
    </row>
    <row r="751" spans="1:10" hidden="1" x14ac:dyDescent="0.25">
      <c r="A751">
        <v>2016</v>
      </c>
      <c r="C751" t="s">
        <v>36</v>
      </c>
      <c r="F751" t="s">
        <v>885</v>
      </c>
    </row>
    <row r="752" spans="1:10" hidden="1" x14ac:dyDescent="0.25">
      <c r="A752">
        <v>2016</v>
      </c>
      <c r="F752" t="s">
        <v>803</v>
      </c>
      <c r="G752" t="s">
        <v>421</v>
      </c>
    </row>
    <row r="753" spans="1:10" x14ac:dyDescent="0.25">
      <c r="A753">
        <v>2016</v>
      </c>
      <c r="B753">
        <v>25</v>
      </c>
      <c r="C753" t="s">
        <v>193</v>
      </c>
      <c r="D753">
        <v>63</v>
      </c>
      <c r="E753" t="s">
        <v>779</v>
      </c>
      <c r="F753" t="s">
        <v>433</v>
      </c>
      <c r="G753" t="s">
        <v>704</v>
      </c>
      <c r="H753" t="s">
        <v>106</v>
      </c>
      <c r="I753">
        <v>336</v>
      </c>
      <c r="J753" t="s">
        <v>626</v>
      </c>
    </row>
    <row r="754" spans="1:10" hidden="1" x14ac:dyDescent="0.25">
      <c r="A754">
        <v>2016</v>
      </c>
      <c r="C754" t="s">
        <v>36</v>
      </c>
      <c r="F754" t="s">
        <v>149</v>
      </c>
    </row>
    <row r="755" spans="1:10" hidden="1" x14ac:dyDescent="0.25">
      <c r="A755">
        <v>2016</v>
      </c>
      <c r="F755" t="s">
        <v>616</v>
      </c>
      <c r="G755" t="s">
        <v>886</v>
      </c>
    </row>
    <row r="756" spans="1:10" x14ac:dyDescent="0.25">
      <c r="A756">
        <v>2016</v>
      </c>
      <c r="B756">
        <v>26</v>
      </c>
      <c r="C756" t="s">
        <v>194</v>
      </c>
      <c r="D756">
        <v>62</v>
      </c>
      <c r="E756" t="s">
        <v>789</v>
      </c>
      <c r="F756" t="s">
        <v>790</v>
      </c>
      <c r="G756" t="s">
        <v>205</v>
      </c>
      <c r="H756" t="s">
        <v>106</v>
      </c>
      <c r="I756">
        <v>331</v>
      </c>
      <c r="J756" t="s">
        <v>439</v>
      </c>
    </row>
    <row r="757" spans="1:10" hidden="1" x14ac:dyDescent="0.25">
      <c r="A757">
        <v>2016</v>
      </c>
      <c r="C757" t="s">
        <v>37</v>
      </c>
      <c r="F757" t="s">
        <v>791</v>
      </c>
    </row>
    <row r="758" spans="1:10" hidden="1" x14ac:dyDescent="0.25">
      <c r="A758">
        <v>2016</v>
      </c>
      <c r="F758" t="s">
        <v>792</v>
      </c>
      <c r="G758" t="s">
        <v>887</v>
      </c>
    </row>
    <row r="759" spans="1:10" x14ac:dyDescent="0.25">
      <c r="A759">
        <v>2016</v>
      </c>
      <c r="B759">
        <v>27</v>
      </c>
      <c r="C759" t="s">
        <v>194</v>
      </c>
      <c r="D759">
        <v>83</v>
      </c>
      <c r="E759" t="s">
        <v>4</v>
      </c>
      <c r="F759" t="s">
        <v>630</v>
      </c>
      <c r="G759" t="s">
        <v>205</v>
      </c>
      <c r="H759" t="s">
        <v>106</v>
      </c>
      <c r="I759">
        <v>331</v>
      </c>
      <c r="J759" t="s">
        <v>439</v>
      </c>
    </row>
    <row r="760" spans="1:10" hidden="1" x14ac:dyDescent="0.25">
      <c r="A760">
        <v>2016</v>
      </c>
      <c r="C760" t="s">
        <v>37</v>
      </c>
      <c r="F760" t="s">
        <v>174</v>
      </c>
    </row>
    <row r="761" spans="1:10" hidden="1" x14ac:dyDescent="0.25">
      <c r="A761">
        <v>2016</v>
      </c>
      <c r="F761" t="s">
        <v>469</v>
      </c>
      <c r="G761" t="s">
        <v>887</v>
      </c>
    </row>
    <row r="762" spans="1:10" x14ac:dyDescent="0.25">
      <c r="A762">
        <v>2016</v>
      </c>
      <c r="B762">
        <v>28</v>
      </c>
      <c r="C762" t="s">
        <v>194</v>
      </c>
      <c r="D762">
        <v>88</v>
      </c>
      <c r="E762" t="s">
        <v>68</v>
      </c>
      <c r="F762" t="s">
        <v>629</v>
      </c>
      <c r="G762" t="s">
        <v>593</v>
      </c>
      <c r="H762" t="s">
        <v>106</v>
      </c>
      <c r="I762">
        <v>330</v>
      </c>
      <c r="J762" t="s">
        <v>633</v>
      </c>
    </row>
    <row r="763" spans="1:10" hidden="1" x14ac:dyDescent="0.25">
      <c r="A763">
        <v>2016</v>
      </c>
      <c r="C763" t="s">
        <v>37</v>
      </c>
      <c r="F763" t="s">
        <v>548</v>
      </c>
    </row>
    <row r="764" spans="1:10" hidden="1" x14ac:dyDescent="0.25">
      <c r="A764">
        <v>2016</v>
      </c>
      <c r="F764" t="s">
        <v>399</v>
      </c>
      <c r="G764" t="s">
        <v>429</v>
      </c>
    </row>
    <row r="765" spans="1:10" hidden="1" x14ac:dyDescent="0.25">
      <c r="A765">
        <v>2016</v>
      </c>
      <c r="B765">
        <v>29</v>
      </c>
      <c r="C765" t="s">
        <v>201</v>
      </c>
      <c r="D765">
        <v>12</v>
      </c>
      <c r="E765" t="s">
        <v>346</v>
      </c>
      <c r="F765" t="s">
        <v>639</v>
      </c>
      <c r="G765" t="s">
        <v>679</v>
      </c>
      <c r="H765" t="s">
        <v>366</v>
      </c>
      <c r="I765">
        <v>330</v>
      </c>
      <c r="J765" t="s">
        <v>633</v>
      </c>
    </row>
    <row r="766" spans="1:10" hidden="1" x14ac:dyDescent="0.25">
      <c r="A766">
        <v>2016</v>
      </c>
      <c r="F766" t="s">
        <v>137</v>
      </c>
    </row>
    <row r="767" spans="1:10" hidden="1" x14ac:dyDescent="0.25">
      <c r="A767">
        <v>2016</v>
      </c>
      <c r="F767" t="s">
        <v>888</v>
      </c>
      <c r="G767" t="s">
        <v>782</v>
      </c>
    </row>
    <row r="768" spans="1:10" x14ac:dyDescent="0.25">
      <c r="A768">
        <v>2016</v>
      </c>
      <c r="B768">
        <v>30</v>
      </c>
      <c r="C768" t="s">
        <v>194</v>
      </c>
      <c r="D768">
        <v>61</v>
      </c>
      <c r="E768" t="s">
        <v>78</v>
      </c>
      <c r="F768" t="s">
        <v>889</v>
      </c>
      <c r="G768" t="s">
        <v>205</v>
      </c>
      <c r="H768" t="s">
        <v>106</v>
      </c>
      <c r="I768">
        <v>329</v>
      </c>
      <c r="J768" t="s">
        <v>441</v>
      </c>
    </row>
    <row r="769" spans="1:10" hidden="1" x14ac:dyDescent="0.25">
      <c r="A769">
        <v>2016</v>
      </c>
      <c r="C769" t="s">
        <v>37</v>
      </c>
      <c r="F769" t="s">
        <v>649</v>
      </c>
    </row>
    <row r="770" spans="1:10" hidden="1" x14ac:dyDescent="0.25">
      <c r="A770">
        <v>2016</v>
      </c>
      <c r="F770" t="s">
        <v>890</v>
      </c>
      <c r="G770" t="s">
        <v>887</v>
      </c>
    </row>
    <row r="771" spans="1:10" x14ac:dyDescent="0.25">
      <c r="A771">
        <v>2016</v>
      </c>
      <c r="B771">
        <v>31</v>
      </c>
      <c r="C771" t="s">
        <v>193</v>
      </c>
      <c r="D771">
        <v>77</v>
      </c>
      <c r="E771" t="s">
        <v>67</v>
      </c>
      <c r="F771" t="s">
        <v>521</v>
      </c>
      <c r="G771" t="s">
        <v>593</v>
      </c>
      <c r="H771" t="s">
        <v>106</v>
      </c>
      <c r="I771">
        <v>329</v>
      </c>
      <c r="J771" t="s">
        <v>441</v>
      </c>
    </row>
    <row r="772" spans="1:10" hidden="1" x14ac:dyDescent="0.25">
      <c r="A772">
        <v>2016</v>
      </c>
      <c r="C772" t="s">
        <v>36</v>
      </c>
      <c r="F772" t="s">
        <v>891</v>
      </c>
    </row>
    <row r="773" spans="1:10" hidden="1" x14ac:dyDescent="0.25">
      <c r="A773">
        <v>2016</v>
      </c>
      <c r="F773" t="s">
        <v>797</v>
      </c>
      <c r="G773" t="s">
        <v>429</v>
      </c>
    </row>
    <row r="774" spans="1:10" hidden="1" x14ac:dyDescent="0.25">
      <c r="A774">
        <v>2016</v>
      </c>
      <c r="B774">
        <v>32</v>
      </c>
      <c r="C774" t="s">
        <v>191</v>
      </c>
      <c r="D774">
        <v>22</v>
      </c>
      <c r="E774" t="s">
        <v>892</v>
      </c>
      <c r="F774" t="s">
        <v>690</v>
      </c>
      <c r="G774" t="s">
        <v>683</v>
      </c>
      <c r="H774" t="s">
        <v>366</v>
      </c>
      <c r="I774">
        <v>328</v>
      </c>
      <c r="J774" t="s">
        <v>721</v>
      </c>
    </row>
    <row r="775" spans="1:10" hidden="1" x14ac:dyDescent="0.25">
      <c r="A775">
        <v>2016</v>
      </c>
      <c r="F775" t="s">
        <v>724</v>
      </c>
    </row>
    <row r="776" spans="1:10" hidden="1" x14ac:dyDescent="0.25">
      <c r="A776">
        <v>2016</v>
      </c>
      <c r="F776" t="s">
        <v>893</v>
      </c>
      <c r="G776" t="s">
        <v>447</v>
      </c>
    </row>
    <row r="777" spans="1:10" x14ac:dyDescent="0.25">
      <c r="A777">
        <v>2016</v>
      </c>
      <c r="B777">
        <v>33</v>
      </c>
      <c r="C777" t="s">
        <v>194</v>
      </c>
      <c r="D777">
        <v>86</v>
      </c>
      <c r="E777" t="s">
        <v>71</v>
      </c>
      <c r="F777" t="s">
        <v>894</v>
      </c>
      <c r="G777" t="s">
        <v>593</v>
      </c>
      <c r="H777" t="s">
        <v>106</v>
      </c>
      <c r="I777">
        <v>328</v>
      </c>
      <c r="J777" t="s">
        <v>721</v>
      </c>
    </row>
    <row r="778" spans="1:10" hidden="1" x14ac:dyDescent="0.25">
      <c r="A778">
        <v>2016</v>
      </c>
      <c r="C778" t="s">
        <v>37</v>
      </c>
      <c r="F778" t="s">
        <v>895</v>
      </c>
    </row>
    <row r="779" spans="1:10" hidden="1" x14ac:dyDescent="0.25">
      <c r="A779">
        <v>2016</v>
      </c>
      <c r="F779" t="s">
        <v>896</v>
      </c>
      <c r="G779" t="s">
        <v>429</v>
      </c>
    </row>
    <row r="780" spans="1:10" hidden="1" x14ac:dyDescent="0.25">
      <c r="A780">
        <v>2016</v>
      </c>
      <c r="B780">
        <v>34</v>
      </c>
      <c r="C780" t="s">
        <v>191</v>
      </c>
      <c r="D780">
        <v>48</v>
      </c>
      <c r="E780" t="s">
        <v>517</v>
      </c>
      <c r="F780" t="s">
        <v>825</v>
      </c>
      <c r="G780" t="s">
        <v>691</v>
      </c>
      <c r="H780" t="s">
        <v>366</v>
      </c>
      <c r="I780">
        <v>323</v>
      </c>
      <c r="J780" t="s">
        <v>784</v>
      </c>
    </row>
    <row r="781" spans="1:10" hidden="1" x14ac:dyDescent="0.25">
      <c r="A781">
        <v>2016</v>
      </c>
      <c r="F781" t="s">
        <v>606</v>
      </c>
    </row>
    <row r="782" spans="1:10" hidden="1" x14ac:dyDescent="0.25">
      <c r="A782">
        <v>2016</v>
      </c>
      <c r="F782" t="s">
        <v>385</v>
      </c>
      <c r="G782" t="s">
        <v>375</v>
      </c>
    </row>
    <row r="783" spans="1:10" x14ac:dyDescent="0.25">
      <c r="A783">
        <v>2016</v>
      </c>
      <c r="B783">
        <v>35</v>
      </c>
      <c r="C783" t="s">
        <v>194</v>
      </c>
      <c r="D783">
        <v>60</v>
      </c>
      <c r="E783" t="s">
        <v>897</v>
      </c>
      <c r="F783" t="s">
        <v>898</v>
      </c>
      <c r="G783" t="s">
        <v>205</v>
      </c>
      <c r="H783" t="s">
        <v>106</v>
      </c>
      <c r="I783">
        <v>319</v>
      </c>
      <c r="J783" t="s">
        <v>451</v>
      </c>
    </row>
    <row r="784" spans="1:10" hidden="1" x14ac:dyDescent="0.25">
      <c r="A784">
        <v>2016</v>
      </c>
      <c r="C784" t="s">
        <v>37</v>
      </c>
      <c r="F784" t="s">
        <v>899</v>
      </c>
    </row>
    <row r="785" spans="1:10" hidden="1" x14ac:dyDescent="0.25">
      <c r="A785">
        <v>2016</v>
      </c>
      <c r="F785" t="s">
        <v>900</v>
      </c>
      <c r="G785" t="s">
        <v>887</v>
      </c>
    </row>
    <row r="786" spans="1:10" x14ac:dyDescent="0.25">
      <c r="A786">
        <v>2016</v>
      </c>
      <c r="B786">
        <v>36</v>
      </c>
      <c r="C786" t="s">
        <v>194</v>
      </c>
      <c r="D786">
        <v>99</v>
      </c>
      <c r="E786" t="s">
        <v>5</v>
      </c>
      <c r="F786" t="s">
        <v>901</v>
      </c>
      <c r="G786" t="s">
        <v>709</v>
      </c>
      <c r="H786" t="s">
        <v>366</v>
      </c>
      <c r="I786">
        <v>318</v>
      </c>
      <c r="J786" t="s">
        <v>795</v>
      </c>
    </row>
    <row r="787" spans="1:10" hidden="1" x14ac:dyDescent="0.25">
      <c r="A787">
        <v>2016</v>
      </c>
      <c r="C787" t="s">
        <v>37</v>
      </c>
      <c r="F787" t="s">
        <v>902</v>
      </c>
    </row>
    <row r="788" spans="1:10" hidden="1" x14ac:dyDescent="0.25">
      <c r="A788">
        <v>2016</v>
      </c>
      <c r="F788" t="s">
        <v>694</v>
      </c>
      <c r="G788" t="s">
        <v>421</v>
      </c>
    </row>
    <row r="789" spans="1:10" x14ac:dyDescent="0.25">
      <c r="A789">
        <v>2016</v>
      </c>
      <c r="B789">
        <v>37</v>
      </c>
      <c r="C789" t="s">
        <v>194</v>
      </c>
      <c r="D789">
        <v>50</v>
      </c>
      <c r="E789" t="s">
        <v>9</v>
      </c>
      <c r="F789" t="s">
        <v>903</v>
      </c>
      <c r="G789" t="s">
        <v>704</v>
      </c>
      <c r="H789" t="s">
        <v>106</v>
      </c>
      <c r="I789">
        <v>316</v>
      </c>
      <c r="J789" t="s">
        <v>638</v>
      </c>
    </row>
    <row r="790" spans="1:10" hidden="1" x14ac:dyDescent="0.25">
      <c r="A790">
        <v>2016</v>
      </c>
      <c r="C790" t="s">
        <v>37</v>
      </c>
      <c r="F790" t="s">
        <v>381</v>
      </c>
    </row>
    <row r="791" spans="1:10" hidden="1" x14ac:dyDescent="0.25">
      <c r="A791">
        <v>2016</v>
      </c>
      <c r="F791" t="s">
        <v>454</v>
      </c>
      <c r="G791" t="s">
        <v>886</v>
      </c>
    </row>
    <row r="792" spans="1:10" hidden="1" x14ac:dyDescent="0.25">
      <c r="A792">
        <v>2016</v>
      </c>
      <c r="B792">
        <v>38</v>
      </c>
      <c r="D792">
        <v>84</v>
      </c>
      <c r="E792" t="s">
        <v>904</v>
      </c>
      <c r="F792" t="s">
        <v>905</v>
      </c>
      <c r="G792" t="s">
        <v>402</v>
      </c>
      <c r="H792" t="s">
        <v>106</v>
      </c>
      <c r="I792">
        <v>315</v>
      </c>
      <c r="J792" t="s">
        <v>455</v>
      </c>
    </row>
    <row r="793" spans="1:10" hidden="1" x14ac:dyDescent="0.25">
      <c r="A793">
        <v>2016</v>
      </c>
      <c r="F793" t="s">
        <v>372</v>
      </c>
    </row>
    <row r="794" spans="1:10" hidden="1" x14ac:dyDescent="0.25">
      <c r="A794">
        <v>2016</v>
      </c>
      <c r="F794" t="s">
        <v>906</v>
      </c>
      <c r="G794" t="s">
        <v>375</v>
      </c>
    </row>
    <row r="795" spans="1:10" x14ac:dyDescent="0.25">
      <c r="A795">
        <v>2016</v>
      </c>
      <c r="B795">
        <v>39</v>
      </c>
      <c r="C795" t="s">
        <v>194</v>
      </c>
      <c r="D795">
        <v>57</v>
      </c>
      <c r="E795" t="s">
        <v>804</v>
      </c>
      <c r="F795" t="s">
        <v>907</v>
      </c>
      <c r="G795" t="s">
        <v>704</v>
      </c>
      <c r="H795" t="s">
        <v>106</v>
      </c>
      <c r="I795">
        <v>306</v>
      </c>
      <c r="J795" t="s">
        <v>909</v>
      </c>
    </row>
    <row r="796" spans="1:10" hidden="1" x14ac:dyDescent="0.25">
      <c r="A796">
        <v>2016</v>
      </c>
      <c r="C796" t="s">
        <v>37</v>
      </c>
      <c r="F796" t="s">
        <v>584</v>
      </c>
    </row>
    <row r="797" spans="1:10" hidden="1" x14ac:dyDescent="0.25">
      <c r="A797">
        <v>2016</v>
      </c>
      <c r="F797" t="s">
        <v>908</v>
      </c>
      <c r="G797" t="s">
        <v>886</v>
      </c>
    </row>
    <row r="798" spans="1:10" x14ac:dyDescent="0.25">
      <c r="A798">
        <v>2016</v>
      </c>
      <c r="B798">
        <v>40</v>
      </c>
      <c r="C798" t="s">
        <v>193</v>
      </c>
      <c r="D798">
        <v>67</v>
      </c>
      <c r="E798" t="s">
        <v>66</v>
      </c>
      <c r="F798" t="s">
        <v>910</v>
      </c>
      <c r="G798" t="s">
        <v>877</v>
      </c>
      <c r="H798" t="s">
        <v>106</v>
      </c>
      <c r="I798">
        <v>306</v>
      </c>
      <c r="J798" t="s">
        <v>909</v>
      </c>
    </row>
    <row r="799" spans="1:10" hidden="1" x14ac:dyDescent="0.25">
      <c r="A799">
        <v>2016</v>
      </c>
      <c r="C799" t="s">
        <v>36</v>
      </c>
      <c r="F799" t="s">
        <v>554</v>
      </c>
    </row>
    <row r="800" spans="1:10" hidden="1" x14ac:dyDescent="0.25">
      <c r="A800">
        <v>2016</v>
      </c>
      <c r="F800" t="s">
        <v>138</v>
      </c>
      <c r="G800" t="s">
        <v>879</v>
      </c>
    </row>
    <row r="801" spans="1:10" x14ac:dyDescent="0.25">
      <c r="A801">
        <v>2016</v>
      </c>
      <c r="B801">
        <v>41</v>
      </c>
      <c r="C801" t="s">
        <v>194</v>
      </c>
      <c r="D801">
        <v>78</v>
      </c>
      <c r="E801" t="s">
        <v>69</v>
      </c>
      <c r="F801" t="s">
        <v>507</v>
      </c>
      <c r="G801" t="s">
        <v>593</v>
      </c>
      <c r="H801" t="s">
        <v>106</v>
      </c>
      <c r="I801">
        <v>300</v>
      </c>
      <c r="J801" t="s">
        <v>470</v>
      </c>
    </row>
    <row r="802" spans="1:10" hidden="1" x14ac:dyDescent="0.25">
      <c r="A802">
        <v>2016</v>
      </c>
      <c r="C802" t="s">
        <v>37</v>
      </c>
      <c r="F802" t="s">
        <v>523</v>
      </c>
    </row>
    <row r="803" spans="1:10" hidden="1" x14ac:dyDescent="0.25">
      <c r="A803">
        <v>2016</v>
      </c>
      <c r="F803" t="s">
        <v>477</v>
      </c>
      <c r="G803" t="s">
        <v>429</v>
      </c>
    </row>
    <row r="804" spans="1:10" hidden="1" x14ac:dyDescent="0.25">
      <c r="A804">
        <v>2016</v>
      </c>
      <c r="B804">
        <v>42</v>
      </c>
      <c r="C804" t="s">
        <v>191</v>
      </c>
      <c r="D804">
        <v>31</v>
      </c>
      <c r="E804" t="s">
        <v>771</v>
      </c>
      <c r="F804" t="s">
        <v>363</v>
      </c>
      <c r="G804" t="s">
        <v>683</v>
      </c>
      <c r="H804" t="s">
        <v>366</v>
      </c>
      <c r="I804">
        <v>297</v>
      </c>
      <c r="J804" t="s">
        <v>911</v>
      </c>
    </row>
    <row r="805" spans="1:10" hidden="1" x14ac:dyDescent="0.25">
      <c r="A805">
        <v>2016</v>
      </c>
      <c r="F805" t="s">
        <v>821</v>
      </c>
    </row>
    <row r="806" spans="1:10" hidden="1" x14ac:dyDescent="0.25">
      <c r="A806">
        <v>2016</v>
      </c>
      <c r="F806" t="s">
        <v>768</v>
      </c>
      <c r="G806" t="s">
        <v>375</v>
      </c>
    </row>
    <row r="807" spans="1:10" x14ac:dyDescent="0.25">
      <c r="A807">
        <v>2016</v>
      </c>
      <c r="B807">
        <v>43</v>
      </c>
      <c r="C807" t="s">
        <v>193</v>
      </c>
      <c r="D807">
        <v>55</v>
      </c>
      <c r="E807" t="s">
        <v>4</v>
      </c>
      <c r="F807" t="s">
        <v>830</v>
      </c>
      <c r="G807" t="s">
        <v>205</v>
      </c>
      <c r="H807" t="s">
        <v>106</v>
      </c>
      <c r="I807">
        <v>289</v>
      </c>
      <c r="J807" t="s">
        <v>913</v>
      </c>
    </row>
    <row r="808" spans="1:10" hidden="1" x14ac:dyDescent="0.25">
      <c r="A808">
        <v>2016</v>
      </c>
      <c r="C808" t="s">
        <v>37</v>
      </c>
      <c r="F808" t="s">
        <v>912</v>
      </c>
    </row>
    <row r="809" spans="1:10" hidden="1" x14ac:dyDescent="0.25">
      <c r="A809">
        <v>2016</v>
      </c>
      <c r="F809" t="s">
        <v>561</v>
      </c>
      <c r="G809" t="s">
        <v>887</v>
      </c>
    </row>
    <row r="810" spans="1:10" hidden="1" x14ac:dyDescent="0.25">
      <c r="A810">
        <v>2016</v>
      </c>
      <c r="B810">
        <v>44</v>
      </c>
      <c r="C810" t="s">
        <v>191</v>
      </c>
      <c r="D810">
        <v>34</v>
      </c>
      <c r="E810" t="s">
        <v>442</v>
      </c>
      <c r="F810" t="s">
        <v>707</v>
      </c>
      <c r="G810" t="s">
        <v>691</v>
      </c>
      <c r="H810" t="s">
        <v>366</v>
      </c>
      <c r="I810" t="s">
        <v>914</v>
      </c>
      <c r="J810" t="s">
        <v>913</v>
      </c>
    </row>
    <row r="811" spans="1:10" hidden="1" x14ac:dyDescent="0.25">
      <c r="A811">
        <v>2016</v>
      </c>
      <c r="F811" t="s">
        <v>745</v>
      </c>
    </row>
    <row r="812" spans="1:10" hidden="1" x14ac:dyDescent="0.25">
      <c r="A812">
        <v>2016</v>
      </c>
      <c r="F812" t="s">
        <v>437</v>
      </c>
      <c r="G812" t="s">
        <v>447</v>
      </c>
    </row>
    <row r="813" spans="1:10" hidden="1" x14ac:dyDescent="0.25">
      <c r="A813">
        <v>2016</v>
      </c>
      <c r="B813" t="s">
        <v>56</v>
      </c>
      <c r="C813" t="s">
        <v>201</v>
      </c>
      <c r="D813">
        <v>5</v>
      </c>
      <c r="E813" t="s">
        <v>849</v>
      </c>
      <c r="F813" t="s">
        <v>552</v>
      </c>
      <c r="G813" t="s">
        <v>850</v>
      </c>
      <c r="H813" t="s">
        <v>106</v>
      </c>
      <c r="I813">
        <v>384</v>
      </c>
      <c r="J813" t="s">
        <v>915</v>
      </c>
    </row>
    <row r="814" spans="1:10" hidden="1" x14ac:dyDescent="0.25">
      <c r="A814">
        <v>2016</v>
      </c>
      <c r="F814" t="s">
        <v>136</v>
      </c>
    </row>
    <row r="815" spans="1:10" hidden="1" x14ac:dyDescent="0.25">
      <c r="A815">
        <v>2016</v>
      </c>
      <c r="F815" t="s">
        <v>542</v>
      </c>
      <c r="G815" t="s">
        <v>851</v>
      </c>
    </row>
    <row r="816" spans="1:10" hidden="1" x14ac:dyDescent="0.25">
      <c r="A816">
        <v>2016</v>
      </c>
      <c r="B816" t="s">
        <v>490</v>
      </c>
      <c r="C816" t="s">
        <v>191</v>
      </c>
      <c r="D816">
        <v>28</v>
      </c>
      <c r="E816" t="s">
        <v>705</v>
      </c>
      <c r="F816" t="s">
        <v>916</v>
      </c>
      <c r="G816" t="s">
        <v>402</v>
      </c>
      <c r="H816" t="s">
        <v>106</v>
      </c>
      <c r="I816">
        <v>292</v>
      </c>
      <c r="J816" t="s">
        <v>842</v>
      </c>
    </row>
    <row r="817" spans="1:10" hidden="1" x14ac:dyDescent="0.25">
      <c r="A817">
        <v>2016</v>
      </c>
      <c r="F817" t="s">
        <v>151</v>
      </c>
    </row>
    <row r="818" spans="1:10" hidden="1" x14ac:dyDescent="0.25">
      <c r="A818">
        <v>2016</v>
      </c>
      <c r="F818" t="s">
        <v>917</v>
      </c>
      <c r="G818" t="s">
        <v>375</v>
      </c>
    </row>
    <row r="819" spans="1:10" hidden="1" x14ac:dyDescent="0.25">
      <c r="A819">
        <v>2016</v>
      </c>
      <c r="B819" t="s">
        <v>490</v>
      </c>
      <c r="C819" t="s">
        <v>191</v>
      </c>
      <c r="D819">
        <v>44</v>
      </c>
      <c r="E819" t="s">
        <v>918</v>
      </c>
      <c r="F819" t="s">
        <v>396</v>
      </c>
      <c r="G819" t="s">
        <v>764</v>
      </c>
      <c r="H819" t="s">
        <v>366</v>
      </c>
      <c r="I819">
        <v>283</v>
      </c>
      <c r="J819" t="s">
        <v>495</v>
      </c>
    </row>
    <row r="820" spans="1:10" hidden="1" x14ac:dyDescent="0.25">
      <c r="A820">
        <v>2016</v>
      </c>
      <c r="F820" t="s">
        <v>919</v>
      </c>
    </row>
    <row r="821" spans="1:10" hidden="1" x14ac:dyDescent="0.25">
      <c r="A821">
        <v>2016</v>
      </c>
      <c r="F821" t="s">
        <v>920</v>
      </c>
      <c r="G821" t="s">
        <v>375</v>
      </c>
    </row>
    <row r="822" spans="1:10" x14ac:dyDescent="0.25">
      <c r="A822">
        <v>2016</v>
      </c>
      <c r="B822" t="s">
        <v>490</v>
      </c>
      <c r="C822" t="s">
        <v>194</v>
      </c>
      <c r="D822">
        <v>98</v>
      </c>
      <c r="E822" t="s">
        <v>5</v>
      </c>
      <c r="F822" t="s">
        <v>655</v>
      </c>
      <c r="G822" t="s">
        <v>709</v>
      </c>
      <c r="H822" t="s">
        <v>366</v>
      </c>
      <c r="I822">
        <v>281</v>
      </c>
      <c r="J822" t="s">
        <v>531</v>
      </c>
    </row>
    <row r="823" spans="1:10" hidden="1" x14ac:dyDescent="0.25">
      <c r="A823">
        <v>2016</v>
      </c>
      <c r="C823" t="s">
        <v>37</v>
      </c>
      <c r="F823" t="s">
        <v>159</v>
      </c>
    </row>
    <row r="824" spans="1:10" hidden="1" x14ac:dyDescent="0.25">
      <c r="A824">
        <v>2016</v>
      </c>
      <c r="F824" t="s">
        <v>814</v>
      </c>
      <c r="G824" t="s">
        <v>421</v>
      </c>
    </row>
    <row r="825" spans="1:10" hidden="1" x14ac:dyDescent="0.25">
      <c r="A825">
        <v>2016</v>
      </c>
      <c r="B825" t="s">
        <v>490</v>
      </c>
      <c r="C825" t="s">
        <v>191</v>
      </c>
      <c r="D825">
        <v>46</v>
      </c>
      <c r="E825" t="s">
        <v>369</v>
      </c>
      <c r="F825" t="s">
        <v>370</v>
      </c>
      <c r="G825" t="s">
        <v>764</v>
      </c>
      <c r="H825" t="s">
        <v>366</v>
      </c>
      <c r="I825">
        <v>241</v>
      </c>
      <c r="J825" t="s">
        <v>733</v>
      </c>
    </row>
    <row r="826" spans="1:10" hidden="1" x14ac:dyDescent="0.25">
      <c r="A826">
        <v>2016</v>
      </c>
      <c r="F826" t="s">
        <v>371</v>
      </c>
    </row>
    <row r="827" spans="1:10" hidden="1" x14ac:dyDescent="0.25">
      <c r="A827">
        <v>2016</v>
      </c>
      <c r="F827" t="s">
        <v>921</v>
      </c>
      <c r="G827" t="s">
        <v>375</v>
      </c>
    </row>
    <row r="828" spans="1:10" hidden="1" x14ac:dyDescent="0.25">
      <c r="A828">
        <v>2016</v>
      </c>
      <c r="B828" t="s">
        <v>490</v>
      </c>
      <c r="C828" t="s">
        <v>191</v>
      </c>
      <c r="D828">
        <v>35</v>
      </c>
      <c r="E828" t="s">
        <v>922</v>
      </c>
      <c r="F828" t="s">
        <v>783</v>
      </c>
      <c r="G828" t="s">
        <v>857</v>
      </c>
      <c r="H828" t="s">
        <v>366</v>
      </c>
      <c r="I828">
        <v>234</v>
      </c>
      <c r="J828" t="s">
        <v>733</v>
      </c>
    </row>
    <row r="829" spans="1:10" hidden="1" x14ac:dyDescent="0.25">
      <c r="A829">
        <v>2016</v>
      </c>
      <c r="F829" t="s">
        <v>145</v>
      </c>
    </row>
    <row r="830" spans="1:10" hidden="1" x14ac:dyDescent="0.25">
      <c r="A830">
        <v>2016</v>
      </c>
      <c r="F830" t="s">
        <v>140</v>
      </c>
      <c r="G830" t="s">
        <v>375</v>
      </c>
    </row>
    <row r="831" spans="1:10" hidden="1" x14ac:dyDescent="0.25">
      <c r="A831">
        <v>2016</v>
      </c>
      <c r="B831" t="s">
        <v>490</v>
      </c>
      <c r="C831" t="s">
        <v>191</v>
      </c>
      <c r="D831">
        <v>38</v>
      </c>
      <c r="E831" t="s">
        <v>671</v>
      </c>
      <c r="F831" t="s">
        <v>493</v>
      </c>
      <c r="G831" t="s">
        <v>766</v>
      </c>
      <c r="H831" t="s">
        <v>366</v>
      </c>
      <c r="I831">
        <v>222</v>
      </c>
      <c r="J831" t="s">
        <v>733</v>
      </c>
    </row>
    <row r="832" spans="1:10" hidden="1" x14ac:dyDescent="0.25">
      <c r="A832">
        <v>2016</v>
      </c>
      <c r="F832" t="s">
        <v>923</v>
      </c>
    </row>
    <row r="833" spans="1:10" hidden="1" x14ac:dyDescent="0.25">
      <c r="A833">
        <v>2016</v>
      </c>
      <c r="F833" t="s">
        <v>924</v>
      </c>
      <c r="G833" t="s">
        <v>375</v>
      </c>
    </row>
    <row r="834" spans="1:10" x14ac:dyDescent="0.25">
      <c r="A834">
        <v>2016</v>
      </c>
      <c r="B834" t="s">
        <v>490</v>
      </c>
      <c r="C834" t="s">
        <v>193</v>
      </c>
      <c r="D834">
        <v>64</v>
      </c>
      <c r="E834" t="s">
        <v>779</v>
      </c>
      <c r="F834" t="s">
        <v>153</v>
      </c>
      <c r="G834" t="s">
        <v>704</v>
      </c>
      <c r="H834" t="s">
        <v>106</v>
      </c>
      <c r="I834">
        <v>219</v>
      </c>
      <c r="J834" t="s">
        <v>495</v>
      </c>
    </row>
    <row r="835" spans="1:10" hidden="1" x14ac:dyDescent="0.25">
      <c r="A835">
        <v>2016</v>
      </c>
      <c r="C835" t="s">
        <v>36</v>
      </c>
      <c r="F835" t="s">
        <v>482</v>
      </c>
    </row>
    <row r="836" spans="1:10" hidden="1" x14ac:dyDescent="0.25">
      <c r="A836">
        <v>2016</v>
      </c>
      <c r="F836" t="s">
        <v>434</v>
      </c>
      <c r="G836" t="s">
        <v>886</v>
      </c>
    </row>
    <row r="837" spans="1:10" hidden="1" x14ac:dyDescent="0.25">
      <c r="A837">
        <v>2016</v>
      </c>
      <c r="B837" t="s">
        <v>490</v>
      </c>
      <c r="C837" t="s">
        <v>201</v>
      </c>
      <c r="D837">
        <v>4</v>
      </c>
      <c r="E837" t="s">
        <v>925</v>
      </c>
      <c r="F837" t="s">
        <v>844</v>
      </c>
      <c r="G837" t="s">
        <v>846</v>
      </c>
      <c r="H837" t="s">
        <v>366</v>
      </c>
      <c r="I837">
        <v>206</v>
      </c>
      <c r="J837" t="s">
        <v>330</v>
      </c>
    </row>
    <row r="838" spans="1:10" hidden="1" x14ac:dyDescent="0.25">
      <c r="A838">
        <v>2016</v>
      </c>
      <c r="F838" t="s">
        <v>378</v>
      </c>
    </row>
    <row r="839" spans="1:10" hidden="1" x14ac:dyDescent="0.25">
      <c r="A839">
        <v>2016</v>
      </c>
      <c r="F839" t="s">
        <v>686</v>
      </c>
      <c r="G839" t="s">
        <v>782</v>
      </c>
    </row>
    <row r="840" spans="1:10" hidden="1" x14ac:dyDescent="0.25">
      <c r="A840">
        <v>2016</v>
      </c>
      <c r="B840" t="s">
        <v>490</v>
      </c>
      <c r="C840" t="s">
        <v>201</v>
      </c>
      <c r="D840">
        <v>13</v>
      </c>
      <c r="E840" t="s">
        <v>346</v>
      </c>
      <c r="F840" t="s">
        <v>510</v>
      </c>
      <c r="G840" t="s">
        <v>679</v>
      </c>
      <c r="H840" t="s">
        <v>366</v>
      </c>
      <c r="I840">
        <v>200</v>
      </c>
      <c r="J840" t="s">
        <v>927</v>
      </c>
    </row>
    <row r="841" spans="1:10" hidden="1" x14ac:dyDescent="0.25">
      <c r="A841">
        <v>2016</v>
      </c>
      <c r="F841" t="s">
        <v>652</v>
      </c>
    </row>
    <row r="842" spans="1:10" hidden="1" x14ac:dyDescent="0.25">
      <c r="A842">
        <v>2016</v>
      </c>
      <c r="F842" t="s">
        <v>926</v>
      </c>
      <c r="G842" t="s">
        <v>782</v>
      </c>
    </row>
    <row r="843" spans="1:10" x14ac:dyDescent="0.25">
      <c r="A843">
        <v>2016</v>
      </c>
      <c r="B843" t="s">
        <v>490</v>
      </c>
      <c r="C843" t="s">
        <v>193</v>
      </c>
      <c r="D843">
        <v>51</v>
      </c>
      <c r="E843" t="s">
        <v>4</v>
      </c>
      <c r="F843" t="s">
        <v>411</v>
      </c>
      <c r="G843" t="s">
        <v>881</v>
      </c>
      <c r="H843" t="s">
        <v>106</v>
      </c>
      <c r="I843">
        <v>179</v>
      </c>
      <c r="J843" t="s">
        <v>330</v>
      </c>
    </row>
    <row r="844" spans="1:10" hidden="1" x14ac:dyDescent="0.25">
      <c r="A844">
        <v>2016</v>
      </c>
      <c r="C844" t="s">
        <v>36</v>
      </c>
      <c r="F844" t="s">
        <v>928</v>
      </c>
    </row>
    <row r="845" spans="1:10" hidden="1" x14ac:dyDescent="0.25">
      <c r="A845">
        <v>2016</v>
      </c>
      <c r="F845" t="s">
        <v>786</v>
      </c>
      <c r="G845" t="s">
        <v>882</v>
      </c>
    </row>
    <row r="846" spans="1:10" x14ac:dyDescent="0.25">
      <c r="A846">
        <v>2016</v>
      </c>
      <c r="B846" t="s">
        <v>490</v>
      </c>
      <c r="C846" t="s">
        <v>193</v>
      </c>
      <c r="D846">
        <v>71</v>
      </c>
      <c r="E846" t="s">
        <v>4</v>
      </c>
      <c r="F846" t="s">
        <v>746</v>
      </c>
      <c r="G846" t="s">
        <v>881</v>
      </c>
      <c r="H846" t="s">
        <v>106</v>
      </c>
      <c r="I846">
        <v>143</v>
      </c>
      <c r="J846" t="s">
        <v>929</v>
      </c>
    </row>
    <row r="847" spans="1:10" hidden="1" x14ac:dyDescent="0.25">
      <c r="A847">
        <v>2016</v>
      </c>
      <c r="C847" t="s">
        <v>36</v>
      </c>
      <c r="F847" t="s">
        <v>430</v>
      </c>
    </row>
    <row r="848" spans="1:10" hidden="1" x14ac:dyDescent="0.25">
      <c r="A848">
        <v>2016</v>
      </c>
      <c r="F848" t="s">
        <v>749</v>
      </c>
      <c r="G848" t="s">
        <v>882</v>
      </c>
    </row>
    <row r="849" spans="1:10" x14ac:dyDescent="0.25">
      <c r="A849">
        <v>2016</v>
      </c>
      <c r="B849" t="s">
        <v>490</v>
      </c>
      <c r="C849" t="s">
        <v>193</v>
      </c>
      <c r="D849">
        <v>92</v>
      </c>
      <c r="E849" t="s">
        <v>930</v>
      </c>
      <c r="F849" t="s">
        <v>150</v>
      </c>
      <c r="G849" t="s">
        <v>593</v>
      </c>
      <c r="H849" t="s">
        <v>106</v>
      </c>
      <c r="I849">
        <v>140</v>
      </c>
      <c r="J849" t="s">
        <v>840</v>
      </c>
    </row>
    <row r="850" spans="1:10" hidden="1" x14ac:dyDescent="0.25">
      <c r="A850">
        <v>2016</v>
      </c>
      <c r="C850" t="s">
        <v>36</v>
      </c>
      <c r="F850" t="s">
        <v>546</v>
      </c>
    </row>
    <row r="851" spans="1:10" hidden="1" x14ac:dyDescent="0.25">
      <c r="A851">
        <v>2016</v>
      </c>
      <c r="F851" t="s">
        <v>757</v>
      </c>
      <c r="G851" t="s">
        <v>429</v>
      </c>
    </row>
    <row r="852" spans="1:10" x14ac:dyDescent="0.25">
      <c r="A852">
        <v>2016</v>
      </c>
      <c r="B852" t="s">
        <v>490</v>
      </c>
      <c r="C852" t="s">
        <v>193</v>
      </c>
      <c r="D852">
        <v>91</v>
      </c>
      <c r="E852" t="s">
        <v>930</v>
      </c>
      <c r="F852" t="s">
        <v>450</v>
      </c>
      <c r="G852" t="s">
        <v>593</v>
      </c>
      <c r="H852" t="s">
        <v>106</v>
      </c>
      <c r="I852">
        <v>135</v>
      </c>
      <c r="J852" t="s">
        <v>330</v>
      </c>
    </row>
    <row r="853" spans="1:10" hidden="1" x14ac:dyDescent="0.25">
      <c r="A853">
        <v>2016</v>
      </c>
      <c r="C853" t="s">
        <v>36</v>
      </c>
      <c r="F853" t="s">
        <v>822</v>
      </c>
    </row>
    <row r="854" spans="1:10" hidden="1" x14ac:dyDescent="0.25">
      <c r="A854">
        <v>2016</v>
      </c>
      <c r="F854" t="s">
        <v>168</v>
      </c>
      <c r="G854" t="s">
        <v>429</v>
      </c>
    </row>
    <row r="855" spans="1:10" hidden="1" x14ac:dyDescent="0.25">
      <c r="A855">
        <v>2016</v>
      </c>
      <c r="B855" t="s">
        <v>490</v>
      </c>
      <c r="C855" t="s">
        <v>191</v>
      </c>
      <c r="D855">
        <v>47</v>
      </c>
      <c r="E855" t="s">
        <v>69</v>
      </c>
      <c r="F855" t="s">
        <v>839</v>
      </c>
      <c r="G855" t="s">
        <v>764</v>
      </c>
      <c r="H855" t="s">
        <v>366</v>
      </c>
      <c r="I855">
        <v>116</v>
      </c>
      <c r="J855" t="s">
        <v>668</v>
      </c>
    </row>
    <row r="856" spans="1:10" hidden="1" x14ac:dyDescent="0.25">
      <c r="A856">
        <v>2016</v>
      </c>
      <c r="F856" t="s">
        <v>178</v>
      </c>
    </row>
    <row r="857" spans="1:10" hidden="1" x14ac:dyDescent="0.25">
      <c r="A857">
        <v>2016</v>
      </c>
      <c r="F857" t="s">
        <v>740</v>
      </c>
      <c r="G857" t="s">
        <v>375</v>
      </c>
    </row>
    <row r="858" spans="1:10" x14ac:dyDescent="0.25">
      <c r="A858">
        <v>2016</v>
      </c>
      <c r="B858" t="s">
        <v>490</v>
      </c>
      <c r="C858" t="s">
        <v>194</v>
      </c>
      <c r="D858">
        <v>89</v>
      </c>
      <c r="E858" t="s">
        <v>931</v>
      </c>
      <c r="F858" t="s">
        <v>932</v>
      </c>
      <c r="G858" t="s">
        <v>593</v>
      </c>
      <c r="H858" t="s">
        <v>106</v>
      </c>
      <c r="I858">
        <v>50</v>
      </c>
      <c r="J858" t="s">
        <v>733</v>
      </c>
    </row>
    <row r="859" spans="1:10" hidden="1" x14ac:dyDescent="0.25">
      <c r="A859">
        <v>2016</v>
      </c>
      <c r="C859" t="s">
        <v>37</v>
      </c>
      <c r="F859" t="s">
        <v>826</v>
      </c>
    </row>
    <row r="860" spans="1:10" hidden="1" x14ac:dyDescent="0.25">
      <c r="A860">
        <v>2017</v>
      </c>
      <c r="B860">
        <v>1</v>
      </c>
      <c r="C860" t="s">
        <v>201</v>
      </c>
      <c r="D860">
        <v>2</v>
      </c>
      <c r="E860" t="s">
        <v>933</v>
      </c>
      <c r="F860" t="s">
        <v>595</v>
      </c>
      <c r="G860" t="s">
        <v>697</v>
      </c>
      <c r="H860" t="s">
        <v>106</v>
      </c>
      <c r="I860">
        <v>367</v>
      </c>
      <c r="J860" s="5">
        <v>1.000857349537037</v>
      </c>
    </row>
    <row r="861" spans="1:10" hidden="1" x14ac:dyDescent="0.25">
      <c r="A861">
        <v>2017</v>
      </c>
      <c r="F861" t="s">
        <v>171</v>
      </c>
    </row>
    <row r="862" spans="1:10" hidden="1" x14ac:dyDescent="0.25">
      <c r="A862">
        <v>2017</v>
      </c>
      <c r="F862" t="s">
        <v>757</v>
      </c>
      <c r="G862" t="s">
        <v>934</v>
      </c>
    </row>
    <row r="863" spans="1:10" hidden="1" x14ac:dyDescent="0.25">
      <c r="A863">
        <v>2017</v>
      </c>
      <c r="B863">
        <v>2</v>
      </c>
      <c r="C863" t="s">
        <v>191</v>
      </c>
      <c r="D863">
        <v>38</v>
      </c>
      <c r="E863" t="s">
        <v>935</v>
      </c>
      <c r="F863" t="s">
        <v>145</v>
      </c>
      <c r="G863" t="s">
        <v>937</v>
      </c>
      <c r="H863" t="s">
        <v>366</v>
      </c>
      <c r="I863">
        <v>366</v>
      </c>
      <c r="J863" t="s">
        <v>340</v>
      </c>
    </row>
    <row r="864" spans="1:10" hidden="1" x14ac:dyDescent="0.25">
      <c r="A864">
        <v>2017</v>
      </c>
      <c r="F864" t="s">
        <v>936</v>
      </c>
    </row>
    <row r="865" spans="1:10" hidden="1" x14ac:dyDescent="0.25">
      <c r="A865">
        <v>2017</v>
      </c>
      <c r="F865" t="s">
        <v>342</v>
      </c>
      <c r="G865" t="s">
        <v>938</v>
      </c>
    </row>
    <row r="866" spans="1:10" hidden="1" x14ac:dyDescent="0.25">
      <c r="A866">
        <v>2017</v>
      </c>
      <c r="B866">
        <v>3</v>
      </c>
      <c r="C866" t="s">
        <v>191</v>
      </c>
      <c r="D866">
        <v>37</v>
      </c>
      <c r="E866" t="s">
        <v>935</v>
      </c>
      <c r="F866" t="s">
        <v>700</v>
      </c>
      <c r="G866" t="s">
        <v>937</v>
      </c>
      <c r="H866" t="s">
        <v>366</v>
      </c>
      <c r="I866">
        <v>363</v>
      </c>
      <c r="J866" t="s">
        <v>761</v>
      </c>
    </row>
    <row r="867" spans="1:10" hidden="1" x14ac:dyDescent="0.25">
      <c r="A867">
        <v>2017</v>
      </c>
      <c r="F867" t="s">
        <v>590</v>
      </c>
    </row>
    <row r="868" spans="1:10" hidden="1" x14ac:dyDescent="0.25">
      <c r="A868">
        <v>2017</v>
      </c>
      <c r="F868" t="s">
        <v>404</v>
      </c>
      <c r="G868" t="s">
        <v>939</v>
      </c>
    </row>
    <row r="869" spans="1:10" hidden="1" x14ac:dyDescent="0.25">
      <c r="A869">
        <v>2017</v>
      </c>
      <c r="B869">
        <v>4</v>
      </c>
      <c r="C869" t="s">
        <v>191</v>
      </c>
      <c r="D869">
        <v>35</v>
      </c>
      <c r="E869" t="s">
        <v>940</v>
      </c>
      <c r="F869" t="s">
        <v>140</v>
      </c>
      <c r="G869" t="s">
        <v>942</v>
      </c>
      <c r="H869" t="s">
        <v>366</v>
      </c>
      <c r="I869">
        <v>362</v>
      </c>
      <c r="J869" t="s">
        <v>677</v>
      </c>
    </row>
    <row r="870" spans="1:10" hidden="1" x14ac:dyDescent="0.25">
      <c r="A870">
        <v>2017</v>
      </c>
      <c r="F870" t="s">
        <v>381</v>
      </c>
    </row>
    <row r="871" spans="1:10" hidden="1" x14ac:dyDescent="0.25">
      <c r="A871">
        <v>2017</v>
      </c>
      <c r="F871" t="s">
        <v>941</v>
      </c>
      <c r="G871" t="s">
        <v>939</v>
      </c>
    </row>
    <row r="872" spans="1:10" hidden="1" x14ac:dyDescent="0.25">
      <c r="A872">
        <v>2017</v>
      </c>
      <c r="B872">
        <v>5</v>
      </c>
      <c r="C872" t="s">
        <v>191</v>
      </c>
      <c r="D872">
        <v>32</v>
      </c>
      <c r="E872" t="s">
        <v>943</v>
      </c>
      <c r="F872" t="s">
        <v>944</v>
      </c>
      <c r="G872" t="s">
        <v>946</v>
      </c>
      <c r="H872" t="s">
        <v>366</v>
      </c>
      <c r="I872">
        <v>362</v>
      </c>
      <c r="J872" t="s">
        <v>677</v>
      </c>
    </row>
    <row r="873" spans="1:10" hidden="1" x14ac:dyDescent="0.25">
      <c r="A873">
        <v>2017</v>
      </c>
      <c r="F873" t="s">
        <v>945</v>
      </c>
    </row>
    <row r="874" spans="1:10" hidden="1" x14ac:dyDescent="0.25">
      <c r="A874">
        <v>2017</v>
      </c>
      <c r="F874" t="s">
        <v>747</v>
      </c>
      <c r="G874" t="s">
        <v>939</v>
      </c>
    </row>
    <row r="875" spans="1:10" hidden="1" x14ac:dyDescent="0.25">
      <c r="A875">
        <v>2017</v>
      </c>
      <c r="B875">
        <v>6</v>
      </c>
      <c r="C875" t="s">
        <v>191</v>
      </c>
      <c r="D875">
        <v>40</v>
      </c>
      <c r="E875" t="s">
        <v>947</v>
      </c>
      <c r="F875" t="s">
        <v>948</v>
      </c>
      <c r="G875" t="s">
        <v>937</v>
      </c>
      <c r="H875" t="s">
        <v>366</v>
      </c>
      <c r="I875">
        <v>361</v>
      </c>
      <c r="J875" t="s">
        <v>950</v>
      </c>
    </row>
    <row r="876" spans="1:10" hidden="1" x14ac:dyDescent="0.25">
      <c r="A876">
        <v>2017</v>
      </c>
      <c r="F876" t="s">
        <v>178</v>
      </c>
    </row>
    <row r="877" spans="1:10" hidden="1" x14ac:dyDescent="0.25">
      <c r="A877">
        <v>2017</v>
      </c>
      <c r="F877" t="s">
        <v>949</v>
      </c>
      <c r="G877" t="s">
        <v>939</v>
      </c>
    </row>
    <row r="878" spans="1:10" hidden="1" x14ac:dyDescent="0.25">
      <c r="A878">
        <v>2017</v>
      </c>
      <c r="B878">
        <v>7</v>
      </c>
      <c r="C878" t="s">
        <v>191</v>
      </c>
      <c r="D878">
        <v>24</v>
      </c>
      <c r="E878" t="s">
        <v>951</v>
      </c>
      <c r="F878" t="s">
        <v>396</v>
      </c>
      <c r="G878" t="s">
        <v>937</v>
      </c>
      <c r="H878" t="s">
        <v>366</v>
      </c>
      <c r="I878">
        <v>360</v>
      </c>
      <c r="J878" t="s">
        <v>573</v>
      </c>
    </row>
    <row r="879" spans="1:10" hidden="1" x14ac:dyDescent="0.25">
      <c r="A879">
        <v>2017</v>
      </c>
      <c r="F879" t="s">
        <v>444</v>
      </c>
    </row>
    <row r="880" spans="1:10" hidden="1" x14ac:dyDescent="0.25">
      <c r="A880">
        <v>2017</v>
      </c>
      <c r="F880" t="s">
        <v>952</v>
      </c>
      <c r="G880" t="s">
        <v>939</v>
      </c>
    </row>
    <row r="881" spans="1:10" hidden="1" x14ac:dyDescent="0.25">
      <c r="A881">
        <v>2017</v>
      </c>
      <c r="B881">
        <v>8</v>
      </c>
      <c r="C881" t="s">
        <v>201</v>
      </c>
      <c r="D881">
        <v>8</v>
      </c>
      <c r="E881" t="s">
        <v>849</v>
      </c>
      <c r="F881" t="s">
        <v>136</v>
      </c>
      <c r="G881" t="s">
        <v>850</v>
      </c>
      <c r="H881" t="s">
        <v>106</v>
      </c>
      <c r="I881">
        <v>358</v>
      </c>
      <c r="J881" t="s">
        <v>763</v>
      </c>
    </row>
    <row r="882" spans="1:10" hidden="1" x14ac:dyDescent="0.25">
      <c r="A882">
        <v>2017</v>
      </c>
      <c r="F882" t="s">
        <v>542</v>
      </c>
    </row>
    <row r="883" spans="1:10" hidden="1" x14ac:dyDescent="0.25">
      <c r="A883">
        <v>2017</v>
      </c>
      <c r="F883" t="s">
        <v>552</v>
      </c>
      <c r="G883" t="s">
        <v>953</v>
      </c>
    </row>
    <row r="884" spans="1:10" hidden="1" x14ac:dyDescent="0.25">
      <c r="A884">
        <v>2017</v>
      </c>
      <c r="B884">
        <v>9</v>
      </c>
      <c r="C884" t="s">
        <v>191</v>
      </c>
      <c r="D884">
        <v>47</v>
      </c>
      <c r="E884" t="s">
        <v>954</v>
      </c>
      <c r="F884" t="s">
        <v>384</v>
      </c>
      <c r="G884" t="s">
        <v>957</v>
      </c>
      <c r="H884" t="s">
        <v>366</v>
      </c>
      <c r="I884">
        <v>353</v>
      </c>
      <c r="J884" t="s">
        <v>958</v>
      </c>
    </row>
    <row r="885" spans="1:10" hidden="1" x14ac:dyDescent="0.25">
      <c r="A885">
        <v>2017</v>
      </c>
      <c r="F885" t="s">
        <v>955</v>
      </c>
    </row>
    <row r="886" spans="1:10" hidden="1" x14ac:dyDescent="0.25">
      <c r="A886">
        <v>2017</v>
      </c>
      <c r="F886" t="s">
        <v>956</v>
      </c>
      <c r="G886" t="s">
        <v>939</v>
      </c>
    </row>
    <row r="887" spans="1:10" hidden="1" x14ac:dyDescent="0.25">
      <c r="A887">
        <v>2017</v>
      </c>
      <c r="B887">
        <v>10</v>
      </c>
      <c r="C887" t="s">
        <v>191</v>
      </c>
      <c r="D887">
        <v>36</v>
      </c>
      <c r="E887" t="s">
        <v>940</v>
      </c>
      <c r="F887" t="s">
        <v>144</v>
      </c>
      <c r="G887" t="s">
        <v>942</v>
      </c>
      <c r="H887" t="s">
        <v>366</v>
      </c>
      <c r="I887">
        <v>351</v>
      </c>
      <c r="J887" t="s">
        <v>576</v>
      </c>
    </row>
    <row r="888" spans="1:10" hidden="1" x14ac:dyDescent="0.25">
      <c r="A888">
        <v>2017</v>
      </c>
      <c r="F888" t="s">
        <v>855</v>
      </c>
    </row>
    <row r="889" spans="1:10" hidden="1" x14ac:dyDescent="0.25">
      <c r="A889">
        <v>2017</v>
      </c>
      <c r="F889" t="s">
        <v>959</v>
      </c>
      <c r="G889" t="s">
        <v>939</v>
      </c>
    </row>
    <row r="890" spans="1:10" hidden="1" x14ac:dyDescent="0.25">
      <c r="A890">
        <v>2017</v>
      </c>
      <c r="B890">
        <v>11</v>
      </c>
      <c r="C890" t="s">
        <v>191</v>
      </c>
      <c r="D890">
        <v>34</v>
      </c>
      <c r="E890" t="s">
        <v>960</v>
      </c>
      <c r="F890" t="s">
        <v>961</v>
      </c>
      <c r="G890" t="s">
        <v>946</v>
      </c>
      <c r="H890" t="s">
        <v>366</v>
      </c>
      <c r="I890">
        <v>351</v>
      </c>
      <c r="J890" t="s">
        <v>576</v>
      </c>
    </row>
    <row r="891" spans="1:10" hidden="1" x14ac:dyDescent="0.25">
      <c r="A891">
        <v>2017</v>
      </c>
      <c r="F891" t="s">
        <v>962</v>
      </c>
    </row>
    <row r="892" spans="1:10" hidden="1" x14ac:dyDescent="0.25">
      <c r="A892">
        <v>2017</v>
      </c>
      <c r="F892" t="s">
        <v>180</v>
      </c>
      <c r="G892" t="s">
        <v>939</v>
      </c>
    </row>
    <row r="893" spans="1:10" hidden="1" x14ac:dyDescent="0.25">
      <c r="A893">
        <v>2017</v>
      </c>
      <c r="B893">
        <v>12</v>
      </c>
      <c r="C893" t="s">
        <v>191</v>
      </c>
      <c r="D893">
        <v>17</v>
      </c>
      <c r="E893" t="s">
        <v>963</v>
      </c>
      <c r="F893" t="s">
        <v>964</v>
      </c>
      <c r="G893" t="s">
        <v>946</v>
      </c>
      <c r="H893" t="s">
        <v>106</v>
      </c>
      <c r="I893">
        <v>344</v>
      </c>
      <c r="J893" t="s">
        <v>581</v>
      </c>
    </row>
    <row r="894" spans="1:10" hidden="1" x14ac:dyDescent="0.25">
      <c r="A894">
        <v>2017</v>
      </c>
      <c r="F894" t="s">
        <v>965</v>
      </c>
    </row>
    <row r="895" spans="1:10" hidden="1" x14ac:dyDescent="0.25">
      <c r="A895">
        <v>2017</v>
      </c>
      <c r="F895" t="s">
        <v>966</v>
      </c>
      <c r="G895" t="s">
        <v>939</v>
      </c>
    </row>
    <row r="896" spans="1:10" hidden="1" x14ac:dyDescent="0.25">
      <c r="A896">
        <v>2017</v>
      </c>
      <c r="B896">
        <v>13</v>
      </c>
      <c r="C896" t="s">
        <v>191</v>
      </c>
      <c r="D896">
        <v>29</v>
      </c>
      <c r="E896" t="s">
        <v>967</v>
      </c>
      <c r="F896" t="s">
        <v>968</v>
      </c>
      <c r="G896" t="s">
        <v>957</v>
      </c>
      <c r="H896" t="s">
        <v>366</v>
      </c>
      <c r="I896">
        <v>344</v>
      </c>
      <c r="J896" t="s">
        <v>581</v>
      </c>
    </row>
    <row r="897" spans="1:10" hidden="1" x14ac:dyDescent="0.25">
      <c r="A897">
        <v>2017</v>
      </c>
      <c r="F897" t="s">
        <v>969</v>
      </c>
    </row>
    <row r="898" spans="1:10" hidden="1" x14ac:dyDescent="0.25">
      <c r="A898">
        <v>2017</v>
      </c>
      <c r="F898" t="s">
        <v>970</v>
      </c>
      <c r="G898" t="s">
        <v>938</v>
      </c>
    </row>
    <row r="899" spans="1:10" hidden="1" x14ac:dyDescent="0.25">
      <c r="A899">
        <v>2017</v>
      </c>
      <c r="B899">
        <v>14</v>
      </c>
      <c r="C899" t="s">
        <v>191</v>
      </c>
      <c r="D899">
        <v>21</v>
      </c>
      <c r="E899" t="s">
        <v>971</v>
      </c>
      <c r="F899" t="s">
        <v>972</v>
      </c>
      <c r="G899" t="s">
        <v>937</v>
      </c>
      <c r="H899" t="s">
        <v>366</v>
      </c>
      <c r="I899">
        <v>343</v>
      </c>
      <c r="J899" t="s">
        <v>367</v>
      </c>
    </row>
    <row r="900" spans="1:10" hidden="1" x14ac:dyDescent="0.25">
      <c r="A900">
        <v>2017</v>
      </c>
      <c r="F900" t="s">
        <v>973</v>
      </c>
    </row>
    <row r="901" spans="1:10" hidden="1" x14ac:dyDescent="0.25">
      <c r="A901">
        <v>2017</v>
      </c>
      <c r="F901" t="s">
        <v>974</v>
      </c>
      <c r="G901" t="s">
        <v>939</v>
      </c>
    </row>
    <row r="902" spans="1:10" hidden="1" x14ac:dyDescent="0.25">
      <c r="A902">
        <v>2017</v>
      </c>
      <c r="B902">
        <v>15</v>
      </c>
      <c r="C902" t="s">
        <v>191</v>
      </c>
      <c r="D902">
        <v>33</v>
      </c>
      <c r="E902" t="s">
        <v>860</v>
      </c>
      <c r="F902" t="s">
        <v>537</v>
      </c>
      <c r="G902" t="s">
        <v>946</v>
      </c>
      <c r="H902" t="s">
        <v>366</v>
      </c>
      <c r="I902">
        <v>341</v>
      </c>
      <c r="J902" t="s">
        <v>379</v>
      </c>
    </row>
    <row r="903" spans="1:10" hidden="1" x14ac:dyDescent="0.25">
      <c r="A903">
        <v>2017</v>
      </c>
      <c r="F903" t="s">
        <v>975</v>
      </c>
    </row>
    <row r="904" spans="1:10" hidden="1" x14ac:dyDescent="0.25">
      <c r="A904">
        <v>2017</v>
      </c>
      <c r="F904" t="s">
        <v>724</v>
      </c>
      <c r="G904" t="s">
        <v>939</v>
      </c>
    </row>
    <row r="905" spans="1:10" hidden="1" x14ac:dyDescent="0.25">
      <c r="A905">
        <v>2017</v>
      </c>
      <c r="B905">
        <v>16</v>
      </c>
      <c r="C905" t="s">
        <v>191</v>
      </c>
      <c r="D905">
        <v>31</v>
      </c>
      <c r="E905" t="s">
        <v>976</v>
      </c>
      <c r="F905" t="s">
        <v>648</v>
      </c>
      <c r="G905" t="s">
        <v>937</v>
      </c>
      <c r="H905" t="s">
        <v>366</v>
      </c>
      <c r="I905">
        <v>340</v>
      </c>
      <c r="J905" t="s">
        <v>383</v>
      </c>
    </row>
    <row r="906" spans="1:10" hidden="1" x14ac:dyDescent="0.25">
      <c r="A906">
        <v>2017</v>
      </c>
      <c r="F906" t="s">
        <v>639</v>
      </c>
    </row>
    <row r="907" spans="1:10" hidden="1" x14ac:dyDescent="0.25">
      <c r="A907">
        <v>2017</v>
      </c>
      <c r="F907" t="s">
        <v>423</v>
      </c>
      <c r="G907" t="s">
        <v>939</v>
      </c>
    </row>
    <row r="908" spans="1:10" x14ac:dyDescent="0.25">
      <c r="A908">
        <v>2017</v>
      </c>
      <c r="B908">
        <v>17</v>
      </c>
      <c r="C908" t="s">
        <v>193</v>
      </c>
      <c r="D908">
        <v>97</v>
      </c>
      <c r="E908" t="s">
        <v>5</v>
      </c>
      <c r="F908" t="s">
        <v>419</v>
      </c>
      <c r="G908" t="s">
        <v>206</v>
      </c>
      <c r="H908" t="s">
        <v>366</v>
      </c>
      <c r="I908">
        <v>340</v>
      </c>
      <c r="J908" t="s">
        <v>383</v>
      </c>
    </row>
    <row r="909" spans="1:10" hidden="1" x14ac:dyDescent="0.25">
      <c r="A909">
        <v>2017</v>
      </c>
      <c r="C909" t="s">
        <v>36</v>
      </c>
      <c r="F909" t="s">
        <v>885</v>
      </c>
    </row>
    <row r="910" spans="1:10" hidden="1" x14ac:dyDescent="0.25">
      <c r="A910">
        <v>2017</v>
      </c>
      <c r="F910" t="s">
        <v>977</v>
      </c>
      <c r="G910" t="s">
        <v>978</v>
      </c>
    </row>
    <row r="911" spans="1:10" x14ac:dyDescent="0.25">
      <c r="A911">
        <v>2017</v>
      </c>
      <c r="B911">
        <v>18</v>
      </c>
      <c r="C911" t="s">
        <v>193</v>
      </c>
      <c r="D911">
        <v>67</v>
      </c>
      <c r="E911" t="s">
        <v>66</v>
      </c>
      <c r="F911" t="s">
        <v>138</v>
      </c>
      <c r="G911" t="s">
        <v>877</v>
      </c>
      <c r="H911" t="s">
        <v>106</v>
      </c>
      <c r="I911">
        <v>340</v>
      </c>
      <c r="J911" t="s">
        <v>383</v>
      </c>
    </row>
    <row r="912" spans="1:10" hidden="1" x14ac:dyDescent="0.25">
      <c r="A912">
        <v>2017</v>
      </c>
      <c r="C912" t="s">
        <v>36</v>
      </c>
      <c r="F912" t="s">
        <v>910</v>
      </c>
    </row>
    <row r="913" spans="1:10" hidden="1" x14ac:dyDescent="0.25">
      <c r="A913">
        <v>2017</v>
      </c>
      <c r="F913" t="s">
        <v>768</v>
      </c>
      <c r="G913" t="s">
        <v>979</v>
      </c>
    </row>
    <row r="914" spans="1:10" x14ac:dyDescent="0.25">
      <c r="A914">
        <v>2017</v>
      </c>
      <c r="B914">
        <v>19</v>
      </c>
      <c r="C914" t="s">
        <v>193</v>
      </c>
      <c r="D914">
        <v>63</v>
      </c>
      <c r="E914" t="s">
        <v>779</v>
      </c>
      <c r="F914" t="s">
        <v>433</v>
      </c>
      <c r="G914" t="s">
        <v>704</v>
      </c>
      <c r="H914" t="s">
        <v>106</v>
      </c>
      <c r="I914">
        <v>340</v>
      </c>
      <c r="J914" t="s">
        <v>383</v>
      </c>
    </row>
    <row r="915" spans="1:10" hidden="1" x14ac:dyDescent="0.25">
      <c r="A915">
        <v>2017</v>
      </c>
      <c r="C915" t="s">
        <v>36</v>
      </c>
      <c r="F915" t="s">
        <v>149</v>
      </c>
    </row>
    <row r="916" spans="1:10" hidden="1" x14ac:dyDescent="0.25">
      <c r="A916">
        <v>2017</v>
      </c>
      <c r="F916" t="s">
        <v>434</v>
      </c>
      <c r="G916" t="s">
        <v>980</v>
      </c>
    </row>
    <row r="917" spans="1:10" x14ac:dyDescent="0.25">
      <c r="A917">
        <v>2017</v>
      </c>
      <c r="B917">
        <v>20</v>
      </c>
      <c r="C917" t="s">
        <v>193</v>
      </c>
      <c r="D917">
        <v>91</v>
      </c>
      <c r="E917" t="s">
        <v>77</v>
      </c>
      <c r="F917" t="s">
        <v>521</v>
      </c>
      <c r="G917" t="s">
        <v>593</v>
      </c>
      <c r="H917" t="s">
        <v>106</v>
      </c>
      <c r="I917">
        <v>339</v>
      </c>
      <c r="J917" t="s">
        <v>387</v>
      </c>
    </row>
    <row r="918" spans="1:10" hidden="1" x14ac:dyDescent="0.25">
      <c r="A918">
        <v>2017</v>
      </c>
      <c r="C918" t="s">
        <v>36</v>
      </c>
      <c r="F918" t="s">
        <v>150</v>
      </c>
    </row>
    <row r="919" spans="1:10" hidden="1" x14ac:dyDescent="0.25">
      <c r="A919">
        <v>2017</v>
      </c>
      <c r="F919" t="s">
        <v>450</v>
      </c>
      <c r="G919" t="s">
        <v>981</v>
      </c>
    </row>
    <row r="920" spans="1:10" x14ac:dyDescent="0.25">
      <c r="A920">
        <v>2017</v>
      </c>
      <c r="B920">
        <v>21</v>
      </c>
      <c r="C920" t="s">
        <v>193</v>
      </c>
      <c r="D920">
        <v>71</v>
      </c>
      <c r="E920" t="s">
        <v>4</v>
      </c>
      <c r="F920" t="s">
        <v>746</v>
      </c>
      <c r="G920" t="s">
        <v>881</v>
      </c>
      <c r="H920" t="s">
        <v>106</v>
      </c>
      <c r="I920">
        <v>339</v>
      </c>
      <c r="J920" t="s">
        <v>387</v>
      </c>
    </row>
    <row r="921" spans="1:10" hidden="1" x14ac:dyDescent="0.25">
      <c r="A921">
        <v>2017</v>
      </c>
      <c r="C921" t="s">
        <v>36</v>
      </c>
      <c r="F921" t="s">
        <v>749</v>
      </c>
    </row>
    <row r="922" spans="1:10" hidden="1" x14ac:dyDescent="0.25">
      <c r="A922">
        <v>2017</v>
      </c>
      <c r="F922" t="s">
        <v>982</v>
      </c>
      <c r="G922" t="s">
        <v>983</v>
      </c>
    </row>
    <row r="923" spans="1:10" x14ac:dyDescent="0.25">
      <c r="A923">
        <v>2017</v>
      </c>
      <c r="B923">
        <v>22</v>
      </c>
      <c r="C923" t="s">
        <v>193</v>
      </c>
      <c r="D923">
        <v>68</v>
      </c>
      <c r="E923" t="s">
        <v>874</v>
      </c>
      <c r="F923" t="s">
        <v>875</v>
      </c>
      <c r="G923" t="s">
        <v>877</v>
      </c>
      <c r="H923" t="s">
        <v>106</v>
      </c>
      <c r="I923">
        <v>339</v>
      </c>
      <c r="J923" t="s">
        <v>387</v>
      </c>
    </row>
    <row r="924" spans="1:10" hidden="1" x14ac:dyDescent="0.25">
      <c r="A924">
        <v>2017</v>
      </c>
      <c r="C924" t="s">
        <v>36</v>
      </c>
      <c r="F924" t="s">
        <v>984</v>
      </c>
    </row>
    <row r="925" spans="1:10" hidden="1" x14ac:dyDescent="0.25">
      <c r="A925">
        <v>2017</v>
      </c>
      <c r="F925" t="s">
        <v>876</v>
      </c>
      <c r="G925" t="s">
        <v>979</v>
      </c>
    </row>
    <row r="926" spans="1:10" x14ac:dyDescent="0.25">
      <c r="A926">
        <v>2017</v>
      </c>
      <c r="B926">
        <v>23</v>
      </c>
      <c r="C926" t="s">
        <v>193</v>
      </c>
      <c r="D926">
        <v>69</v>
      </c>
      <c r="E926" t="s">
        <v>874</v>
      </c>
      <c r="F926" t="s">
        <v>646</v>
      </c>
      <c r="G926" t="s">
        <v>877</v>
      </c>
      <c r="H926" t="s">
        <v>106</v>
      </c>
      <c r="I926">
        <v>337</v>
      </c>
      <c r="J926" t="s">
        <v>393</v>
      </c>
    </row>
    <row r="927" spans="1:10" hidden="1" x14ac:dyDescent="0.25">
      <c r="A927">
        <v>2017</v>
      </c>
      <c r="C927" t="s">
        <v>36</v>
      </c>
      <c r="F927" t="s">
        <v>883</v>
      </c>
    </row>
    <row r="928" spans="1:10" hidden="1" x14ac:dyDescent="0.25">
      <c r="A928">
        <v>2017</v>
      </c>
      <c r="F928" t="s">
        <v>481</v>
      </c>
      <c r="G928" t="s">
        <v>979</v>
      </c>
    </row>
    <row r="929" spans="1:10" x14ac:dyDescent="0.25">
      <c r="A929">
        <v>2017</v>
      </c>
      <c r="B929">
        <v>24</v>
      </c>
      <c r="C929" t="s">
        <v>193</v>
      </c>
      <c r="D929">
        <v>64</v>
      </c>
      <c r="E929" t="s">
        <v>779</v>
      </c>
      <c r="F929" t="s">
        <v>153</v>
      </c>
      <c r="G929" t="s">
        <v>704</v>
      </c>
      <c r="H929" t="s">
        <v>106</v>
      </c>
      <c r="I929">
        <v>335</v>
      </c>
      <c r="J929" t="s">
        <v>397</v>
      </c>
    </row>
    <row r="930" spans="1:10" hidden="1" x14ac:dyDescent="0.25">
      <c r="A930">
        <v>2017</v>
      </c>
      <c r="C930" t="s">
        <v>36</v>
      </c>
      <c r="F930" t="s">
        <v>482</v>
      </c>
    </row>
    <row r="931" spans="1:10" hidden="1" x14ac:dyDescent="0.25">
      <c r="A931">
        <v>2017</v>
      </c>
      <c r="F931" t="s">
        <v>134</v>
      </c>
      <c r="G931" t="s">
        <v>980</v>
      </c>
    </row>
    <row r="932" spans="1:10" x14ac:dyDescent="0.25">
      <c r="A932">
        <v>2017</v>
      </c>
      <c r="B932">
        <v>25</v>
      </c>
      <c r="C932" t="s">
        <v>193</v>
      </c>
      <c r="D932">
        <v>95</v>
      </c>
      <c r="E932" t="s">
        <v>5</v>
      </c>
      <c r="F932" t="s">
        <v>708</v>
      </c>
      <c r="G932" t="s">
        <v>206</v>
      </c>
      <c r="H932" t="s">
        <v>366</v>
      </c>
      <c r="I932">
        <v>334</v>
      </c>
      <c r="J932" t="s">
        <v>594</v>
      </c>
    </row>
    <row r="933" spans="1:10" hidden="1" x14ac:dyDescent="0.25">
      <c r="A933">
        <v>2017</v>
      </c>
      <c r="C933" t="s">
        <v>36</v>
      </c>
      <c r="F933" t="s">
        <v>793</v>
      </c>
    </row>
    <row r="934" spans="1:10" hidden="1" x14ac:dyDescent="0.25">
      <c r="A934">
        <v>2017</v>
      </c>
      <c r="F934" t="s">
        <v>803</v>
      </c>
      <c r="G934" t="s">
        <v>978</v>
      </c>
    </row>
    <row r="935" spans="1:10" x14ac:dyDescent="0.25">
      <c r="A935">
        <v>2017</v>
      </c>
      <c r="B935">
        <v>26</v>
      </c>
      <c r="C935" t="s">
        <v>194</v>
      </c>
      <c r="D935">
        <v>84</v>
      </c>
      <c r="E935" t="s">
        <v>513</v>
      </c>
      <c r="F935" t="s">
        <v>985</v>
      </c>
      <c r="G935" t="s">
        <v>881</v>
      </c>
      <c r="H935" t="s">
        <v>106</v>
      </c>
      <c r="I935">
        <v>333</v>
      </c>
      <c r="J935" t="s">
        <v>596</v>
      </c>
    </row>
    <row r="936" spans="1:10" hidden="1" x14ac:dyDescent="0.25">
      <c r="A936">
        <v>2017</v>
      </c>
      <c r="C936" t="s">
        <v>37</v>
      </c>
      <c r="F936" t="s">
        <v>858</v>
      </c>
    </row>
    <row r="937" spans="1:10" hidden="1" x14ac:dyDescent="0.25">
      <c r="A937">
        <v>2017</v>
      </c>
      <c r="F937" t="s">
        <v>986</v>
      </c>
      <c r="G937" t="s">
        <v>983</v>
      </c>
    </row>
    <row r="938" spans="1:10" x14ac:dyDescent="0.25">
      <c r="A938">
        <v>2017</v>
      </c>
      <c r="B938">
        <v>27</v>
      </c>
      <c r="C938" t="s">
        <v>193</v>
      </c>
      <c r="D938">
        <v>66</v>
      </c>
      <c r="E938" t="s">
        <v>66</v>
      </c>
      <c r="F938" t="s">
        <v>167</v>
      </c>
      <c r="G938" t="s">
        <v>877</v>
      </c>
      <c r="H938" t="s">
        <v>106</v>
      </c>
      <c r="I938">
        <v>332</v>
      </c>
      <c r="J938" t="s">
        <v>987</v>
      </c>
    </row>
    <row r="939" spans="1:10" hidden="1" x14ac:dyDescent="0.25">
      <c r="A939">
        <v>2017</v>
      </c>
      <c r="C939" t="s">
        <v>36</v>
      </c>
      <c r="F939" t="s">
        <v>176</v>
      </c>
    </row>
    <row r="940" spans="1:10" hidden="1" x14ac:dyDescent="0.25">
      <c r="A940">
        <v>2017</v>
      </c>
      <c r="F940" t="s">
        <v>884</v>
      </c>
      <c r="G940" t="s">
        <v>979</v>
      </c>
    </row>
    <row r="941" spans="1:10" x14ac:dyDescent="0.25">
      <c r="A941">
        <v>2017</v>
      </c>
      <c r="B941">
        <v>28</v>
      </c>
      <c r="C941" t="s">
        <v>194</v>
      </c>
      <c r="D941">
        <v>55</v>
      </c>
      <c r="E941" t="s">
        <v>79</v>
      </c>
      <c r="F941" t="s">
        <v>830</v>
      </c>
      <c r="G941" t="s">
        <v>881</v>
      </c>
      <c r="H941" t="s">
        <v>106</v>
      </c>
      <c r="I941">
        <v>331</v>
      </c>
      <c r="J941" t="s">
        <v>598</v>
      </c>
    </row>
    <row r="942" spans="1:10" hidden="1" x14ac:dyDescent="0.25">
      <c r="A942">
        <v>2017</v>
      </c>
      <c r="C942" t="s">
        <v>37</v>
      </c>
      <c r="F942" t="s">
        <v>912</v>
      </c>
    </row>
    <row r="943" spans="1:10" hidden="1" x14ac:dyDescent="0.25">
      <c r="A943">
        <v>2017</v>
      </c>
      <c r="F943" t="s">
        <v>155</v>
      </c>
      <c r="G943" t="s">
        <v>983</v>
      </c>
    </row>
    <row r="944" spans="1:10" x14ac:dyDescent="0.25">
      <c r="A944">
        <v>2017</v>
      </c>
      <c r="B944">
        <v>29</v>
      </c>
      <c r="C944" t="s">
        <v>194</v>
      </c>
      <c r="D944">
        <v>62</v>
      </c>
      <c r="E944" t="s">
        <v>789</v>
      </c>
      <c r="F944" t="s">
        <v>642</v>
      </c>
      <c r="G944" t="s">
        <v>881</v>
      </c>
      <c r="H944" t="s">
        <v>106</v>
      </c>
      <c r="I944">
        <v>331</v>
      </c>
      <c r="J944" t="s">
        <v>598</v>
      </c>
    </row>
    <row r="945" spans="1:10" hidden="1" x14ac:dyDescent="0.25">
      <c r="A945">
        <v>2017</v>
      </c>
      <c r="C945" t="s">
        <v>37</v>
      </c>
      <c r="F945" t="s">
        <v>790</v>
      </c>
    </row>
    <row r="946" spans="1:10" hidden="1" x14ac:dyDescent="0.25">
      <c r="A946">
        <v>2017</v>
      </c>
      <c r="F946" t="s">
        <v>791</v>
      </c>
      <c r="G946" t="s">
        <v>983</v>
      </c>
    </row>
    <row r="947" spans="1:10" x14ac:dyDescent="0.25">
      <c r="A947">
        <v>2017</v>
      </c>
      <c r="B947">
        <v>30</v>
      </c>
      <c r="C947" t="s">
        <v>194</v>
      </c>
      <c r="D947">
        <v>99</v>
      </c>
      <c r="E947" t="s">
        <v>988</v>
      </c>
      <c r="F947" t="s">
        <v>901</v>
      </c>
      <c r="G947" t="s">
        <v>206</v>
      </c>
      <c r="H947" t="s">
        <v>366</v>
      </c>
      <c r="I947">
        <v>331</v>
      </c>
      <c r="J947" t="s">
        <v>598</v>
      </c>
    </row>
    <row r="948" spans="1:10" hidden="1" x14ac:dyDescent="0.25">
      <c r="A948">
        <v>2017</v>
      </c>
      <c r="C948" t="s">
        <v>37</v>
      </c>
      <c r="F948" t="s">
        <v>989</v>
      </c>
    </row>
    <row r="949" spans="1:10" hidden="1" x14ac:dyDescent="0.25">
      <c r="A949">
        <v>2017</v>
      </c>
      <c r="F949" t="s">
        <v>908</v>
      </c>
      <c r="G949" t="s">
        <v>978</v>
      </c>
    </row>
    <row r="950" spans="1:10" x14ac:dyDescent="0.25">
      <c r="A950">
        <v>2017</v>
      </c>
      <c r="B950">
        <v>31</v>
      </c>
      <c r="C950" t="s">
        <v>194</v>
      </c>
      <c r="D950">
        <v>61</v>
      </c>
      <c r="E950" t="s">
        <v>78</v>
      </c>
      <c r="F950" t="s">
        <v>889</v>
      </c>
      <c r="G950" t="s">
        <v>881</v>
      </c>
      <c r="H950" t="s">
        <v>106</v>
      </c>
      <c r="I950">
        <v>330</v>
      </c>
      <c r="J950" t="s">
        <v>403</v>
      </c>
    </row>
    <row r="951" spans="1:10" hidden="1" x14ac:dyDescent="0.25">
      <c r="A951">
        <v>2017</v>
      </c>
      <c r="C951" t="s">
        <v>37</v>
      </c>
      <c r="F951" t="s">
        <v>890</v>
      </c>
    </row>
    <row r="952" spans="1:10" hidden="1" x14ac:dyDescent="0.25">
      <c r="A952">
        <v>2017</v>
      </c>
      <c r="F952" t="s">
        <v>561</v>
      </c>
      <c r="G952" t="s">
        <v>983</v>
      </c>
    </row>
    <row r="953" spans="1:10" hidden="1" x14ac:dyDescent="0.25">
      <c r="A953">
        <v>2017</v>
      </c>
      <c r="B953">
        <v>32</v>
      </c>
      <c r="C953" t="s">
        <v>191</v>
      </c>
      <c r="D953">
        <v>45</v>
      </c>
      <c r="E953" t="s">
        <v>871</v>
      </c>
      <c r="F953" t="s">
        <v>584</v>
      </c>
      <c r="G953" t="s">
        <v>946</v>
      </c>
      <c r="H953" t="s">
        <v>366</v>
      </c>
      <c r="I953">
        <v>330</v>
      </c>
      <c r="J953" t="s">
        <v>403</v>
      </c>
    </row>
    <row r="954" spans="1:10" hidden="1" x14ac:dyDescent="0.25">
      <c r="A954">
        <v>2017</v>
      </c>
      <c r="F954" t="s">
        <v>714</v>
      </c>
    </row>
    <row r="955" spans="1:10" hidden="1" x14ac:dyDescent="0.25">
      <c r="A955">
        <v>2017</v>
      </c>
      <c r="F955" t="s">
        <v>690</v>
      </c>
      <c r="G955" t="s">
        <v>939</v>
      </c>
    </row>
    <row r="956" spans="1:10" hidden="1" x14ac:dyDescent="0.25">
      <c r="A956">
        <v>2017</v>
      </c>
      <c r="B956">
        <v>33</v>
      </c>
      <c r="C956" t="s">
        <v>191</v>
      </c>
      <c r="D956">
        <v>27</v>
      </c>
      <c r="E956" t="s">
        <v>58</v>
      </c>
      <c r="F956" t="s">
        <v>802</v>
      </c>
      <c r="G956" t="s">
        <v>957</v>
      </c>
      <c r="H956" t="s">
        <v>366</v>
      </c>
      <c r="I956">
        <v>330</v>
      </c>
      <c r="J956" t="s">
        <v>403</v>
      </c>
    </row>
    <row r="957" spans="1:10" hidden="1" x14ac:dyDescent="0.25">
      <c r="A957">
        <v>2017</v>
      </c>
      <c r="F957" t="s">
        <v>990</v>
      </c>
    </row>
    <row r="958" spans="1:10" hidden="1" x14ac:dyDescent="0.25">
      <c r="A958">
        <v>2017</v>
      </c>
      <c r="F958" t="s">
        <v>173</v>
      </c>
      <c r="G958" t="s">
        <v>939</v>
      </c>
    </row>
    <row r="959" spans="1:10" x14ac:dyDescent="0.25">
      <c r="A959">
        <v>2017</v>
      </c>
      <c r="B959">
        <v>34</v>
      </c>
      <c r="C959" t="s">
        <v>194</v>
      </c>
      <c r="D959">
        <v>77</v>
      </c>
      <c r="E959" t="s">
        <v>67</v>
      </c>
      <c r="F959" t="s">
        <v>507</v>
      </c>
      <c r="G959" t="s">
        <v>593</v>
      </c>
      <c r="H959" t="s">
        <v>366</v>
      </c>
      <c r="I959">
        <v>329</v>
      </c>
      <c r="J959" t="s">
        <v>407</v>
      </c>
    </row>
    <row r="960" spans="1:10" hidden="1" x14ac:dyDescent="0.25">
      <c r="A960">
        <v>2017</v>
      </c>
      <c r="C960" t="s">
        <v>37</v>
      </c>
      <c r="F960" t="s">
        <v>991</v>
      </c>
    </row>
    <row r="961" spans="1:10" hidden="1" x14ac:dyDescent="0.25">
      <c r="A961">
        <v>2017</v>
      </c>
      <c r="F961" t="s">
        <v>992</v>
      </c>
      <c r="G961" t="s">
        <v>981</v>
      </c>
    </row>
    <row r="962" spans="1:10" x14ac:dyDescent="0.25">
      <c r="A962">
        <v>2017</v>
      </c>
      <c r="B962">
        <v>35</v>
      </c>
      <c r="C962" t="s">
        <v>194</v>
      </c>
      <c r="D962">
        <v>90</v>
      </c>
      <c r="E962" t="s">
        <v>90</v>
      </c>
      <c r="F962" t="s">
        <v>993</v>
      </c>
      <c r="G962" t="s">
        <v>206</v>
      </c>
      <c r="H962" t="s">
        <v>366</v>
      </c>
      <c r="I962">
        <v>329</v>
      </c>
      <c r="J962" t="s">
        <v>407</v>
      </c>
    </row>
    <row r="963" spans="1:10" hidden="1" x14ac:dyDescent="0.25">
      <c r="A963">
        <v>2017</v>
      </c>
      <c r="C963" t="s">
        <v>37</v>
      </c>
      <c r="F963" t="s">
        <v>994</v>
      </c>
    </row>
    <row r="964" spans="1:10" hidden="1" x14ac:dyDescent="0.25">
      <c r="A964">
        <v>2017</v>
      </c>
      <c r="F964" t="s">
        <v>649</v>
      </c>
      <c r="G964" t="s">
        <v>978</v>
      </c>
    </row>
    <row r="965" spans="1:10" x14ac:dyDescent="0.25">
      <c r="A965">
        <v>2017</v>
      </c>
      <c r="B965">
        <v>36</v>
      </c>
      <c r="C965" t="s">
        <v>194</v>
      </c>
      <c r="D965">
        <v>98</v>
      </c>
      <c r="E965" t="s">
        <v>5</v>
      </c>
      <c r="F965" t="s">
        <v>655</v>
      </c>
      <c r="G965" t="s">
        <v>206</v>
      </c>
      <c r="H965" t="s">
        <v>366</v>
      </c>
      <c r="I965">
        <v>329</v>
      </c>
      <c r="J965" t="s">
        <v>407</v>
      </c>
    </row>
    <row r="966" spans="1:10" hidden="1" x14ac:dyDescent="0.25">
      <c r="A966">
        <v>2017</v>
      </c>
      <c r="C966" t="s">
        <v>37</v>
      </c>
      <c r="F966" t="s">
        <v>814</v>
      </c>
    </row>
    <row r="967" spans="1:10" hidden="1" x14ac:dyDescent="0.25">
      <c r="A967">
        <v>2017</v>
      </c>
      <c r="F967" t="s">
        <v>159</v>
      </c>
      <c r="G967" t="s">
        <v>978</v>
      </c>
    </row>
    <row r="968" spans="1:10" x14ac:dyDescent="0.25">
      <c r="A968">
        <v>2017</v>
      </c>
      <c r="B968">
        <v>37</v>
      </c>
      <c r="C968" t="s">
        <v>194</v>
      </c>
      <c r="D968">
        <v>93</v>
      </c>
      <c r="E968" t="s">
        <v>43</v>
      </c>
      <c r="F968" t="s">
        <v>548</v>
      </c>
      <c r="G968" t="s">
        <v>593</v>
      </c>
      <c r="H968" t="s">
        <v>366</v>
      </c>
      <c r="I968">
        <v>329</v>
      </c>
      <c r="J968" t="s">
        <v>407</v>
      </c>
    </row>
    <row r="969" spans="1:10" hidden="1" x14ac:dyDescent="0.25">
      <c r="A969">
        <v>2017</v>
      </c>
      <c r="C969" t="s">
        <v>37</v>
      </c>
      <c r="F969" t="s">
        <v>995</v>
      </c>
    </row>
    <row r="970" spans="1:10" hidden="1" x14ac:dyDescent="0.25">
      <c r="A970">
        <v>2017</v>
      </c>
      <c r="F970" t="s">
        <v>715</v>
      </c>
      <c r="G970" t="s">
        <v>981</v>
      </c>
    </row>
    <row r="971" spans="1:10" x14ac:dyDescent="0.25">
      <c r="A971">
        <v>2017</v>
      </c>
      <c r="B971">
        <v>38</v>
      </c>
      <c r="C971" t="s">
        <v>194</v>
      </c>
      <c r="D971">
        <v>86</v>
      </c>
      <c r="E971" t="s">
        <v>996</v>
      </c>
      <c r="F971" t="s">
        <v>894</v>
      </c>
      <c r="G971" t="s">
        <v>593</v>
      </c>
      <c r="H971" t="s">
        <v>366</v>
      </c>
      <c r="I971">
        <v>328</v>
      </c>
      <c r="J971" t="s">
        <v>601</v>
      </c>
    </row>
    <row r="972" spans="1:10" hidden="1" x14ac:dyDescent="0.25">
      <c r="A972">
        <v>2017</v>
      </c>
      <c r="C972" t="s">
        <v>37</v>
      </c>
      <c r="F972" t="s">
        <v>896</v>
      </c>
    </row>
    <row r="973" spans="1:10" hidden="1" x14ac:dyDescent="0.25">
      <c r="A973">
        <v>2017</v>
      </c>
      <c r="F973" t="s">
        <v>997</v>
      </c>
      <c r="G973" t="s">
        <v>981</v>
      </c>
    </row>
    <row r="974" spans="1:10" hidden="1" x14ac:dyDescent="0.25">
      <c r="A974">
        <v>2017</v>
      </c>
      <c r="B974">
        <v>39</v>
      </c>
      <c r="C974" t="s">
        <v>191</v>
      </c>
      <c r="D974">
        <v>22</v>
      </c>
      <c r="E974" t="s">
        <v>671</v>
      </c>
      <c r="F974" t="s">
        <v>863</v>
      </c>
      <c r="G974" t="s">
        <v>937</v>
      </c>
      <c r="H974" t="s">
        <v>366</v>
      </c>
      <c r="I974">
        <v>327</v>
      </c>
      <c r="J974" t="s">
        <v>870</v>
      </c>
    </row>
    <row r="975" spans="1:10" hidden="1" x14ac:dyDescent="0.25">
      <c r="A975">
        <v>2017</v>
      </c>
      <c r="F975" t="s">
        <v>921</v>
      </c>
    </row>
    <row r="976" spans="1:10" hidden="1" x14ac:dyDescent="0.25">
      <c r="A976">
        <v>2017</v>
      </c>
      <c r="F976" t="s">
        <v>998</v>
      </c>
      <c r="G976" t="s">
        <v>939</v>
      </c>
    </row>
    <row r="977" spans="1:10" x14ac:dyDescent="0.25">
      <c r="A977">
        <v>2017</v>
      </c>
      <c r="B977">
        <v>40</v>
      </c>
      <c r="C977" t="s">
        <v>194</v>
      </c>
      <c r="D977">
        <v>60</v>
      </c>
      <c r="E977" t="s">
        <v>78</v>
      </c>
      <c r="F977" t="s">
        <v>999</v>
      </c>
      <c r="G977" t="s">
        <v>881</v>
      </c>
      <c r="H977" t="s">
        <v>106</v>
      </c>
      <c r="I977">
        <v>327</v>
      </c>
      <c r="J977" t="s">
        <v>870</v>
      </c>
    </row>
    <row r="978" spans="1:10" hidden="1" x14ac:dyDescent="0.25">
      <c r="A978">
        <v>2017</v>
      </c>
      <c r="C978" t="s">
        <v>37</v>
      </c>
      <c r="F978" t="s">
        <v>175</v>
      </c>
    </row>
    <row r="979" spans="1:10" hidden="1" x14ac:dyDescent="0.25">
      <c r="A979">
        <v>2017</v>
      </c>
      <c r="F979" t="s">
        <v>1000</v>
      </c>
      <c r="G979" t="s">
        <v>983</v>
      </c>
    </row>
    <row r="980" spans="1:10" x14ac:dyDescent="0.25">
      <c r="A980">
        <v>2017</v>
      </c>
      <c r="B980">
        <v>41</v>
      </c>
      <c r="C980" t="s">
        <v>194</v>
      </c>
      <c r="D980">
        <v>54</v>
      </c>
      <c r="E980" t="s">
        <v>79</v>
      </c>
      <c r="F980" t="s">
        <v>1001</v>
      </c>
      <c r="G980" t="s">
        <v>881</v>
      </c>
      <c r="H980" t="s">
        <v>106</v>
      </c>
      <c r="I980">
        <v>326</v>
      </c>
      <c r="J980" t="s">
        <v>604</v>
      </c>
    </row>
    <row r="981" spans="1:10" hidden="1" x14ac:dyDescent="0.25">
      <c r="A981">
        <v>2017</v>
      </c>
      <c r="C981" t="s">
        <v>37</v>
      </c>
      <c r="F981" t="s">
        <v>834</v>
      </c>
    </row>
    <row r="982" spans="1:10" hidden="1" x14ac:dyDescent="0.25">
      <c r="A982">
        <v>2017</v>
      </c>
      <c r="F982" t="s">
        <v>431</v>
      </c>
      <c r="G982" t="s">
        <v>983</v>
      </c>
    </row>
    <row r="983" spans="1:10" x14ac:dyDescent="0.25">
      <c r="A983">
        <v>2017</v>
      </c>
      <c r="B983">
        <v>42</v>
      </c>
      <c r="C983" t="s">
        <v>194</v>
      </c>
      <c r="D983">
        <v>83</v>
      </c>
      <c r="E983" t="s">
        <v>1002</v>
      </c>
      <c r="F983" t="s">
        <v>440</v>
      </c>
      <c r="G983" t="s">
        <v>881</v>
      </c>
      <c r="H983" t="s">
        <v>106</v>
      </c>
      <c r="I983">
        <v>320</v>
      </c>
      <c r="J983" t="s">
        <v>619</v>
      </c>
    </row>
    <row r="984" spans="1:10" hidden="1" x14ac:dyDescent="0.25">
      <c r="A984">
        <v>2017</v>
      </c>
      <c r="C984" t="s">
        <v>37</v>
      </c>
      <c r="F984" t="s">
        <v>163</v>
      </c>
    </row>
    <row r="985" spans="1:10" hidden="1" x14ac:dyDescent="0.25">
      <c r="A985">
        <v>2017</v>
      </c>
      <c r="F985" t="s">
        <v>430</v>
      </c>
      <c r="G985" t="s">
        <v>983</v>
      </c>
    </row>
    <row r="986" spans="1:10" hidden="1" x14ac:dyDescent="0.25">
      <c r="A986">
        <v>2017</v>
      </c>
      <c r="B986">
        <v>43</v>
      </c>
      <c r="C986" t="s">
        <v>191</v>
      </c>
      <c r="D986">
        <v>39</v>
      </c>
      <c r="E986" t="s">
        <v>947</v>
      </c>
      <c r="F986" t="s">
        <v>1003</v>
      </c>
      <c r="G986" t="s">
        <v>937</v>
      </c>
      <c r="H986" t="s">
        <v>366</v>
      </c>
      <c r="I986">
        <v>318</v>
      </c>
      <c r="J986" t="s">
        <v>424</v>
      </c>
    </row>
    <row r="987" spans="1:10" hidden="1" x14ac:dyDescent="0.25">
      <c r="A987">
        <v>2017</v>
      </c>
      <c r="F987" t="s">
        <v>1004</v>
      </c>
    </row>
    <row r="988" spans="1:10" hidden="1" x14ac:dyDescent="0.25">
      <c r="A988">
        <v>2017</v>
      </c>
      <c r="F988" t="s">
        <v>745</v>
      </c>
      <c r="G988" t="s">
        <v>939</v>
      </c>
    </row>
    <row r="989" spans="1:10" x14ac:dyDescent="0.25">
      <c r="A989">
        <v>2017</v>
      </c>
      <c r="B989">
        <v>44</v>
      </c>
      <c r="C989" t="s">
        <v>194</v>
      </c>
      <c r="D989">
        <v>65</v>
      </c>
      <c r="E989" t="s">
        <v>789</v>
      </c>
      <c r="F989" t="s">
        <v>899</v>
      </c>
      <c r="G989" t="s">
        <v>881</v>
      </c>
      <c r="H989" t="s">
        <v>106</v>
      </c>
      <c r="I989">
        <v>314</v>
      </c>
      <c r="J989" t="s">
        <v>439</v>
      </c>
    </row>
    <row r="990" spans="1:10" hidden="1" x14ac:dyDescent="0.25">
      <c r="A990">
        <v>2017</v>
      </c>
      <c r="C990" t="s">
        <v>37</v>
      </c>
      <c r="F990" t="s">
        <v>1005</v>
      </c>
    </row>
    <row r="991" spans="1:10" hidden="1" x14ac:dyDescent="0.25">
      <c r="A991">
        <v>2017</v>
      </c>
      <c r="F991" t="s">
        <v>525</v>
      </c>
      <c r="G991" t="s">
        <v>983</v>
      </c>
    </row>
    <row r="992" spans="1:10" hidden="1" x14ac:dyDescent="0.25">
      <c r="A992">
        <v>2017</v>
      </c>
      <c r="B992">
        <v>45</v>
      </c>
      <c r="C992" t="s">
        <v>191</v>
      </c>
      <c r="D992">
        <v>49</v>
      </c>
      <c r="E992" t="s">
        <v>1006</v>
      </c>
      <c r="F992" t="s">
        <v>1007</v>
      </c>
      <c r="G992" t="s">
        <v>946</v>
      </c>
      <c r="H992" t="s">
        <v>106</v>
      </c>
      <c r="I992">
        <v>314</v>
      </c>
      <c r="J992" t="s">
        <v>439</v>
      </c>
    </row>
    <row r="993" spans="1:10" hidden="1" x14ac:dyDescent="0.25">
      <c r="A993">
        <v>2017</v>
      </c>
      <c r="F993" t="s">
        <v>1008</v>
      </c>
    </row>
    <row r="994" spans="1:10" hidden="1" x14ac:dyDescent="0.25">
      <c r="A994">
        <v>2017</v>
      </c>
      <c r="F994" t="s">
        <v>1009</v>
      </c>
      <c r="G994" t="s">
        <v>939</v>
      </c>
    </row>
    <row r="995" spans="1:10" x14ac:dyDescent="0.25">
      <c r="A995">
        <v>2017</v>
      </c>
      <c r="B995">
        <v>46</v>
      </c>
      <c r="C995" t="s">
        <v>193</v>
      </c>
      <c r="D995">
        <v>51</v>
      </c>
      <c r="E995" t="s">
        <v>4</v>
      </c>
      <c r="F995" t="s">
        <v>786</v>
      </c>
      <c r="G995" t="s">
        <v>881</v>
      </c>
      <c r="H995" t="s">
        <v>106</v>
      </c>
      <c r="I995">
        <v>312</v>
      </c>
      <c r="J995" t="s">
        <v>441</v>
      </c>
    </row>
    <row r="996" spans="1:10" hidden="1" x14ac:dyDescent="0.25">
      <c r="A996">
        <v>2017</v>
      </c>
      <c r="C996" t="s">
        <v>36</v>
      </c>
      <c r="F996" t="s">
        <v>928</v>
      </c>
    </row>
    <row r="997" spans="1:10" hidden="1" x14ac:dyDescent="0.25">
      <c r="A997">
        <v>2017</v>
      </c>
      <c r="F997" t="s">
        <v>184</v>
      </c>
      <c r="G997" t="s">
        <v>983</v>
      </c>
    </row>
    <row r="998" spans="1:10" hidden="1" x14ac:dyDescent="0.25">
      <c r="A998">
        <v>2017</v>
      </c>
      <c r="B998">
        <v>47</v>
      </c>
      <c r="C998" t="s">
        <v>191</v>
      </c>
      <c r="D998">
        <v>43</v>
      </c>
      <c r="E998" t="s">
        <v>1010</v>
      </c>
      <c r="F998" t="s">
        <v>825</v>
      </c>
      <c r="G998" t="s">
        <v>1011</v>
      </c>
      <c r="H998" t="s">
        <v>106</v>
      </c>
      <c r="I998">
        <v>312</v>
      </c>
      <c r="J998" t="s">
        <v>441</v>
      </c>
    </row>
    <row r="999" spans="1:10" hidden="1" x14ac:dyDescent="0.25">
      <c r="A999">
        <v>2017</v>
      </c>
      <c r="F999" t="s">
        <v>616</v>
      </c>
    </row>
    <row r="1000" spans="1:10" hidden="1" x14ac:dyDescent="0.25">
      <c r="A1000">
        <v>2017</v>
      </c>
      <c r="F1000" t="s">
        <v>385</v>
      </c>
      <c r="G1000" t="s">
        <v>939</v>
      </c>
    </row>
    <row r="1001" spans="1:10" x14ac:dyDescent="0.25">
      <c r="A1001">
        <v>2017</v>
      </c>
      <c r="B1001">
        <v>48</v>
      </c>
      <c r="C1001" t="s">
        <v>194</v>
      </c>
      <c r="D1001">
        <v>50</v>
      </c>
      <c r="E1001" t="s">
        <v>9</v>
      </c>
      <c r="F1001" t="s">
        <v>143</v>
      </c>
      <c r="G1001" t="s">
        <v>704</v>
      </c>
      <c r="H1001" t="s">
        <v>106</v>
      </c>
      <c r="I1001">
        <v>309</v>
      </c>
      <c r="J1001" t="s">
        <v>446</v>
      </c>
    </row>
    <row r="1002" spans="1:10" hidden="1" x14ac:dyDescent="0.25">
      <c r="A1002">
        <v>2017</v>
      </c>
      <c r="C1002" t="s">
        <v>37</v>
      </c>
      <c r="F1002" t="s">
        <v>1012</v>
      </c>
    </row>
    <row r="1003" spans="1:10" hidden="1" x14ac:dyDescent="0.25">
      <c r="A1003">
        <v>2017</v>
      </c>
      <c r="F1003" t="s">
        <v>755</v>
      </c>
      <c r="G1003" t="s">
        <v>980</v>
      </c>
    </row>
    <row r="1004" spans="1:10" hidden="1" x14ac:dyDescent="0.25">
      <c r="A1004">
        <v>2017</v>
      </c>
      <c r="B1004" t="s">
        <v>490</v>
      </c>
      <c r="C1004" t="s">
        <v>201</v>
      </c>
      <c r="D1004">
        <v>1</v>
      </c>
      <c r="E1004" t="s">
        <v>933</v>
      </c>
      <c r="F1004" t="s">
        <v>348</v>
      </c>
      <c r="G1004" t="s">
        <v>697</v>
      </c>
      <c r="H1004" t="s">
        <v>106</v>
      </c>
      <c r="I1004">
        <v>318</v>
      </c>
      <c r="J1004" t="s">
        <v>736</v>
      </c>
    </row>
    <row r="1005" spans="1:10" hidden="1" x14ac:dyDescent="0.25">
      <c r="A1005">
        <v>2017</v>
      </c>
      <c r="F1005" t="s">
        <v>168</v>
      </c>
    </row>
    <row r="1006" spans="1:10" hidden="1" x14ac:dyDescent="0.25">
      <c r="A1006">
        <v>2017</v>
      </c>
      <c r="F1006" t="s">
        <v>332</v>
      </c>
      <c r="G1006" t="s">
        <v>934</v>
      </c>
    </row>
    <row r="1007" spans="1:10" hidden="1" x14ac:dyDescent="0.25">
      <c r="A1007">
        <v>2017</v>
      </c>
      <c r="B1007" t="s">
        <v>490</v>
      </c>
      <c r="C1007" t="s">
        <v>191</v>
      </c>
      <c r="D1007">
        <v>23</v>
      </c>
      <c r="E1007" t="s">
        <v>1013</v>
      </c>
      <c r="F1007" t="s">
        <v>718</v>
      </c>
      <c r="G1007" t="s">
        <v>946</v>
      </c>
      <c r="H1007" t="s">
        <v>106</v>
      </c>
      <c r="I1007">
        <v>296</v>
      </c>
      <c r="J1007" t="s">
        <v>506</v>
      </c>
    </row>
    <row r="1008" spans="1:10" hidden="1" x14ac:dyDescent="0.25">
      <c r="A1008">
        <v>2017</v>
      </c>
      <c r="F1008" t="s">
        <v>865</v>
      </c>
    </row>
    <row r="1009" spans="1:10" hidden="1" x14ac:dyDescent="0.25">
      <c r="A1009">
        <v>2017</v>
      </c>
      <c r="F1009" t="s">
        <v>742</v>
      </c>
      <c r="G1009" t="s">
        <v>939</v>
      </c>
    </row>
    <row r="1010" spans="1:10" hidden="1" x14ac:dyDescent="0.25">
      <c r="A1010">
        <v>2017</v>
      </c>
      <c r="B1010" t="s">
        <v>490</v>
      </c>
      <c r="C1010" t="s">
        <v>191</v>
      </c>
      <c r="D1010">
        <v>28</v>
      </c>
      <c r="E1010" t="s">
        <v>1014</v>
      </c>
      <c r="F1010" t="s">
        <v>630</v>
      </c>
      <c r="G1010" t="s">
        <v>937</v>
      </c>
      <c r="H1010" t="s">
        <v>366</v>
      </c>
      <c r="I1010">
        <v>213</v>
      </c>
      <c r="J1010" t="s">
        <v>495</v>
      </c>
    </row>
    <row r="1011" spans="1:10" hidden="1" x14ac:dyDescent="0.25">
      <c r="A1011">
        <v>2017</v>
      </c>
      <c r="F1011" t="s">
        <v>174</v>
      </c>
    </row>
    <row r="1012" spans="1:10" hidden="1" x14ac:dyDescent="0.25">
      <c r="A1012">
        <v>2017</v>
      </c>
      <c r="F1012" t="s">
        <v>1015</v>
      </c>
      <c r="G1012" t="s">
        <v>939</v>
      </c>
    </row>
    <row r="1013" spans="1:10" x14ac:dyDescent="0.25">
      <c r="A1013">
        <v>2017</v>
      </c>
      <c r="B1013" t="s">
        <v>490</v>
      </c>
      <c r="C1013" t="s">
        <v>193</v>
      </c>
      <c r="D1013">
        <v>92</v>
      </c>
      <c r="E1013" t="s">
        <v>77</v>
      </c>
      <c r="F1013" t="s">
        <v>797</v>
      </c>
      <c r="G1013" t="s">
        <v>593</v>
      </c>
      <c r="H1013" t="s">
        <v>106</v>
      </c>
      <c r="I1013">
        <v>179</v>
      </c>
      <c r="J1013" t="s">
        <v>506</v>
      </c>
    </row>
    <row r="1014" spans="1:10" hidden="1" x14ac:dyDescent="0.25">
      <c r="A1014">
        <v>2017</v>
      </c>
      <c r="C1014" t="s">
        <v>36</v>
      </c>
      <c r="F1014" t="s">
        <v>822</v>
      </c>
    </row>
    <row r="1015" spans="1:10" hidden="1" x14ac:dyDescent="0.25">
      <c r="A1015">
        <v>2017</v>
      </c>
      <c r="F1015" t="s">
        <v>1016</v>
      </c>
      <c r="G1015" t="s">
        <v>981</v>
      </c>
    </row>
    <row r="1016" spans="1:10" hidden="1" x14ac:dyDescent="0.25">
      <c r="A1016">
        <v>2017</v>
      </c>
      <c r="B1016" t="s">
        <v>490</v>
      </c>
      <c r="C1016" t="s">
        <v>201</v>
      </c>
      <c r="D1016">
        <v>9</v>
      </c>
      <c r="E1016" t="s">
        <v>849</v>
      </c>
      <c r="F1016" t="s">
        <v>1017</v>
      </c>
      <c r="G1016" t="s">
        <v>850</v>
      </c>
      <c r="H1016" t="s">
        <v>106</v>
      </c>
      <c r="I1016">
        <v>160</v>
      </c>
      <c r="J1016" t="s">
        <v>1019</v>
      </c>
    </row>
    <row r="1017" spans="1:10" hidden="1" x14ac:dyDescent="0.25">
      <c r="A1017">
        <v>2017</v>
      </c>
      <c r="F1017" t="s">
        <v>543</v>
      </c>
    </row>
    <row r="1018" spans="1:10" hidden="1" x14ac:dyDescent="0.25">
      <c r="A1018">
        <v>2017</v>
      </c>
      <c r="F1018" t="s">
        <v>1018</v>
      </c>
      <c r="G1018" t="s">
        <v>953</v>
      </c>
    </row>
    <row r="1019" spans="1:10" hidden="1" x14ac:dyDescent="0.25">
      <c r="A1019">
        <v>2017</v>
      </c>
      <c r="B1019" t="s">
        <v>490</v>
      </c>
      <c r="C1019" t="s">
        <v>201</v>
      </c>
      <c r="D1019">
        <v>7</v>
      </c>
      <c r="E1019" t="s">
        <v>849</v>
      </c>
      <c r="F1019" t="s">
        <v>672</v>
      </c>
      <c r="G1019" t="s">
        <v>850</v>
      </c>
      <c r="H1019" t="s">
        <v>106</v>
      </c>
      <c r="I1019">
        <v>154</v>
      </c>
      <c r="J1019" t="s">
        <v>1020</v>
      </c>
    </row>
    <row r="1020" spans="1:10" hidden="1" x14ac:dyDescent="0.25">
      <c r="A1020">
        <v>2017</v>
      </c>
      <c r="F1020" t="s">
        <v>599</v>
      </c>
    </row>
    <row r="1021" spans="1:10" hidden="1" x14ac:dyDescent="0.25">
      <c r="A1021">
        <v>2017</v>
      </c>
      <c r="F1021" t="s">
        <v>172</v>
      </c>
      <c r="G1021" t="s">
        <v>953</v>
      </c>
    </row>
    <row r="1022" spans="1:10" hidden="1" x14ac:dyDescent="0.25">
      <c r="A1022">
        <v>2017</v>
      </c>
      <c r="B1022" t="s">
        <v>490</v>
      </c>
      <c r="C1022" t="s">
        <v>191</v>
      </c>
      <c r="D1022">
        <v>25</v>
      </c>
      <c r="E1022" t="s">
        <v>951</v>
      </c>
      <c r="F1022" t="s">
        <v>1021</v>
      </c>
      <c r="G1022" t="s">
        <v>937</v>
      </c>
      <c r="H1022" t="s">
        <v>366</v>
      </c>
      <c r="I1022">
        <v>152</v>
      </c>
      <c r="J1022" t="s">
        <v>1022</v>
      </c>
    </row>
    <row r="1023" spans="1:10" hidden="1" x14ac:dyDescent="0.25">
      <c r="A1023">
        <v>2017</v>
      </c>
      <c r="F1023" t="s">
        <v>844</v>
      </c>
    </row>
    <row r="1024" spans="1:10" hidden="1" x14ac:dyDescent="0.25">
      <c r="A1024">
        <v>2017</v>
      </c>
      <c r="F1024" t="s">
        <v>859</v>
      </c>
      <c r="G1024" t="s">
        <v>939</v>
      </c>
    </row>
    <row r="1025" spans="1:10" x14ac:dyDescent="0.25">
      <c r="A1025">
        <v>2017</v>
      </c>
      <c r="B1025" t="s">
        <v>490</v>
      </c>
      <c r="C1025" t="s">
        <v>193</v>
      </c>
      <c r="D1025">
        <v>82</v>
      </c>
      <c r="E1025" t="s">
        <v>880</v>
      </c>
      <c r="F1025" t="s">
        <v>412</v>
      </c>
      <c r="G1025" t="s">
        <v>881</v>
      </c>
      <c r="H1025" t="s">
        <v>106</v>
      </c>
      <c r="I1025">
        <v>72</v>
      </c>
      <c r="J1025" t="s">
        <v>1022</v>
      </c>
    </row>
    <row r="1026" spans="1:10" hidden="1" x14ac:dyDescent="0.25">
      <c r="A1026">
        <v>2017</v>
      </c>
      <c r="C1026" t="s">
        <v>36</v>
      </c>
      <c r="F1026" t="s">
        <v>148</v>
      </c>
    </row>
    <row r="1027" spans="1:10" hidden="1" x14ac:dyDescent="0.25">
      <c r="A1027">
        <v>2017</v>
      </c>
      <c r="F1027" t="s">
        <v>378</v>
      </c>
      <c r="G1027" t="s">
        <v>983</v>
      </c>
    </row>
    <row r="1028" spans="1:10" hidden="1" x14ac:dyDescent="0.25">
      <c r="A1028">
        <v>2017</v>
      </c>
      <c r="B1028" t="s">
        <v>490</v>
      </c>
      <c r="C1028" t="s">
        <v>191</v>
      </c>
      <c r="D1028">
        <v>26</v>
      </c>
      <c r="E1028" t="s">
        <v>671</v>
      </c>
      <c r="F1028" t="s">
        <v>382</v>
      </c>
      <c r="G1028" t="s">
        <v>937</v>
      </c>
      <c r="H1028" t="s">
        <v>366</v>
      </c>
      <c r="I1028">
        <v>20</v>
      </c>
      <c r="J1028" t="s">
        <v>1022</v>
      </c>
    </row>
    <row r="1029" spans="1:10" hidden="1" x14ac:dyDescent="0.25">
      <c r="A1029">
        <v>2017</v>
      </c>
      <c r="F1029" t="s">
        <v>370</v>
      </c>
    </row>
    <row r="1030" spans="1:10" hidden="1" x14ac:dyDescent="0.25">
      <c r="A1030">
        <v>2017</v>
      </c>
      <c r="F1030" t="s">
        <v>1023</v>
      </c>
      <c r="G1030" t="s">
        <v>939</v>
      </c>
    </row>
    <row r="1031" spans="1:10" x14ac:dyDescent="0.25">
      <c r="A1031">
        <v>2017</v>
      </c>
      <c r="B1031" t="s">
        <v>490</v>
      </c>
      <c r="C1031" t="s">
        <v>194</v>
      </c>
      <c r="D1031">
        <v>88</v>
      </c>
      <c r="E1031" t="s">
        <v>43</v>
      </c>
      <c r="F1031" t="s">
        <v>154</v>
      </c>
      <c r="G1031" t="s">
        <v>593</v>
      </c>
      <c r="H1031" t="s">
        <v>366</v>
      </c>
      <c r="I1031">
        <v>18</v>
      </c>
      <c r="J1031" t="s">
        <v>1022</v>
      </c>
    </row>
    <row r="1032" spans="1:10" hidden="1" x14ac:dyDescent="0.25">
      <c r="A1032">
        <v>2017</v>
      </c>
      <c r="C1032" t="s">
        <v>37</v>
      </c>
      <c r="F1032" t="s">
        <v>1024</v>
      </c>
    </row>
    <row r="1033" spans="1:10" hidden="1" x14ac:dyDescent="0.25">
      <c r="A1033">
        <v>2017</v>
      </c>
      <c r="F1033" t="s">
        <v>629</v>
      </c>
      <c r="G1033" t="s">
        <v>981</v>
      </c>
    </row>
    <row r="1034" spans="1:10" hidden="1" x14ac:dyDescent="0.25">
      <c r="A1034">
        <v>2017</v>
      </c>
      <c r="B1034" t="s">
        <v>490</v>
      </c>
      <c r="C1034" t="s">
        <v>201</v>
      </c>
      <c r="D1034">
        <v>4</v>
      </c>
      <c r="E1034" t="s">
        <v>925</v>
      </c>
      <c r="F1034" t="s">
        <v>510</v>
      </c>
      <c r="G1034" t="s">
        <v>1025</v>
      </c>
      <c r="H1034" t="s">
        <v>106</v>
      </c>
      <c r="I1034">
        <v>7</v>
      </c>
      <c r="J1034" t="s">
        <v>506</v>
      </c>
    </row>
    <row r="1035" spans="1:10" hidden="1" x14ac:dyDescent="0.25">
      <c r="A1035">
        <v>2017</v>
      </c>
      <c r="F1035" t="s">
        <v>686</v>
      </c>
    </row>
    <row r="1036" spans="1:10" hidden="1" x14ac:dyDescent="0.25">
      <c r="A1036">
        <v>2017</v>
      </c>
      <c r="F1036" t="s">
        <v>183</v>
      </c>
      <c r="G1036" t="s">
        <v>1026</v>
      </c>
    </row>
    <row r="1037" spans="1:10" hidden="1" x14ac:dyDescent="0.25">
      <c r="A1037">
        <v>2017</v>
      </c>
      <c r="B1037" t="s">
        <v>86</v>
      </c>
      <c r="C1037" t="s">
        <v>191</v>
      </c>
      <c r="D1037">
        <v>13</v>
      </c>
      <c r="E1037" t="s">
        <v>976</v>
      </c>
      <c r="F1037" t="s">
        <v>888</v>
      </c>
      <c r="G1037" t="s">
        <v>937</v>
      </c>
      <c r="H1037" t="s">
        <v>366</v>
      </c>
      <c r="I1037">
        <v>364</v>
      </c>
      <c r="J1037" t="s">
        <v>1027</v>
      </c>
    </row>
    <row r="1038" spans="1:10" hidden="1" x14ac:dyDescent="0.25">
      <c r="A1038">
        <v>2017</v>
      </c>
      <c r="F1038" t="s">
        <v>371</v>
      </c>
    </row>
    <row r="1039" spans="1:10" hidden="1" x14ac:dyDescent="0.25">
      <c r="A1039">
        <v>2017</v>
      </c>
      <c r="F1039" t="s">
        <v>399</v>
      </c>
      <c r="G1039" t="s">
        <v>939</v>
      </c>
    </row>
    <row r="1040" spans="1:10" hidden="1" x14ac:dyDescent="0.25">
      <c r="A1040">
        <v>2018</v>
      </c>
      <c r="B1040">
        <v>1</v>
      </c>
      <c r="C1040" t="s">
        <v>201</v>
      </c>
      <c r="D1040">
        <v>8</v>
      </c>
      <c r="E1040" t="s">
        <v>849</v>
      </c>
      <c r="F1040" t="s">
        <v>136</v>
      </c>
      <c r="G1040" t="s">
        <v>850</v>
      </c>
      <c r="H1040" t="s">
        <v>106</v>
      </c>
      <c r="I1040">
        <v>388</v>
      </c>
      <c r="J1040" t="s">
        <v>1029</v>
      </c>
    </row>
    <row r="1041" spans="1:10" hidden="1" x14ac:dyDescent="0.25">
      <c r="A1041">
        <v>2018</v>
      </c>
      <c r="F1041" t="s">
        <v>542</v>
      </c>
    </row>
    <row r="1042" spans="1:10" hidden="1" x14ac:dyDescent="0.25">
      <c r="A1042">
        <v>2018</v>
      </c>
      <c r="F1042" t="s">
        <v>1028</v>
      </c>
      <c r="G1042" t="s">
        <v>851</v>
      </c>
    </row>
    <row r="1043" spans="1:10" hidden="1" x14ac:dyDescent="0.25">
      <c r="A1043">
        <v>2018</v>
      </c>
      <c r="B1043">
        <v>2</v>
      </c>
      <c r="C1043" t="s">
        <v>201</v>
      </c>
      <c r="D1043">
        <v>7</v>
      </c>
      <c r="E1043" t="s">
        <v>849</v>
      </c>
      <c r="F1043" t="s">
        <v>672</v>
      </c>
      <c r="G1043" t="s">
        <v>850</v>
      </c>
      <c r="H1043" t="s">
        <v>106</v>
      </c>
      <c r="I1043">
        <v>386</v>
      </c>
      <c r="J1043" t="s">
        <v>759</v>
      </c>
    </row>
    <row r="1044" spans="1:10" hidden="1" x14ac:dyDescent="0.25">
      <c r="A1044">
        <v>2018</v>
      </c>
      <c r="F1044" t="s">
        <v>599</v>
      </c>
    </row>
    <row r="1045" spans="1:10" hidden="1" x14ac:dyDescent="0.25">
      <c r="A1045">
        <v>2018</v>
      </c>
      <c r="F1045" t="s">
        <v>1017</v>
      </c>
      <c r="G1045" t="s">
        <v>851</v>
      </c>
    </row>
    <row r="1046" spans="1:10" hidden="1" x14ac:dyDescent="0.25">
      <c r="A1046">
        <v>2018</v>
      </c>
      <c r="B1046">
        <v>3</v>
      </c>
      <c r="C1046" t="s">
        <v>201</v>
      </c>
      <c r="D1046">
        <v>3</v>
      </c>
      <c r="E1046" t="s">
        <v>346</v>
      </c>
      <c r="F1046" t="s">
        <v>936</v>
      </c>
      <c r="G1046" t="s">
        <v>1030</v>
      </c>
      <c r="H1046" t="s">
        <v>106</v>
      </c>
      <c r="I1046">
        <v>376</v>
      </c>
      <c r="J1046" t="s">
        <v>354</v>
      </c>
    </row>
    <row r="1047" spans="1:10" hidden="1" x14ac:dyDescent="0.25">
      <c r="A1047">
        <v>2018</v>
      </c>
      <c r="F1047" t="s">
        <v>855</v>
      </c>
    </row>
    <row r="1048" spans="1:10" hidden="1" x14ac:dyDescent="0.25">
      <c r="A1048">
        <v>2018</v>
      </c>
      <c r="F1048" t="s">
        <v>371</v>
      </c>
      <c r="G1048" t="s">
        <v>1031</v>
      </c>
    </row>
    <row r="1049" spans="1:10" hidden="1" x14ac:dyDescent="0.25">
      <c r="A1049">
        <v>2018</v>
      </c>
      <c r="B1049">
        <v>4</v>
      </c>
      <c r="C1049" t="s">
        <v>201</v>
      </c>
      <c r="D1049">
        <v>1</v>
      </c>
      <c r="E1049" t="s">
        <v>346</v>
      </c>
      <c r="F1049" t="s">
        <v>648</v>
      </c>
      <c r="G1049" t="s">
        <v>1030</v>
      </c>
      <c r="H1049" t="s">
        <v>106</v>
      </c>
      <c r="I1049">
        <v>375</v>
      </c>
      <c r="J1049" t="s">
        <v>1032</v>
      </c>
    </row>
    <row r="1050" spans="1:10" hidden="1" x14ac:dyDescent="0.25">
      <c r="A1050">
        <v>2018</v>
      </c>
      <c r="F1050" t="s">
        <v>332</v>
      </c>
    </row>
    <row r="1051" spans="1:10" hidden="1" x14ac:dyDescent="0.25">
      <c r="A1051">
        <v>2018</v>
      </c>
      <c r="F1051" t="s">
        <v>348</v>
      </c>
      <c r="G1051" t="s">
        <v>1031</v>
      </c>
    </row>
    <row r="1052" spans="1:10" hidden="1" x14ac:dyDescent="0.25">
      <c r="A1052">
        <v>2018</v>
      </c>
      <c r="B1052">
        <v>5</v>
      </c>
      <c r="C1052" t="s">
        <v>191</v>
      </c>
      <c r="D1052">
        <v>36</v>
      </c>
      <c r="E1052" t="s">
        <v>940</v>
      </c>
      <c r="F1052" t="s">
        <v>543</v>
      </c>
      <c r="G1052" t="s">
        <v>942</v>
      </c>
      <c r="H1052" t="s">
        <v>366</v>
      </c>
      <c r="I1052">
        <v>367</v>
      </c>
      <c r="J1052" t="s">
        <v>359</v>
      </c>
    </row>
    <row r="1053" spans="1:10" hidden="1" x14ac:dyDescent="0.25">
      <c r="A1053">
        <v>2018</v>
      </c>
      <c r="F1053" t="s">
        <v>370</v>
      </c>
    </row>
    <row r="1054" spans="1:10" hidden="1" x14ac:dyDescent="0.25">
      <c r="A1054">
        <v>2018</v>
      </c>
      <c r="F1054" t="s">
        <v>941</v>
      </c>
      <c r="G1054" t="s">
        <v>938</v>
      </c>
    </row>
    <row r="1055" spans="1:10" hidden="1" x14ac:dyDescent="0.25">
      <c r="A1055">
        <v>2018</v>
      </c>
      <c r="B1055">
        <v>6</v>
      </c>
      <c r="C1055" t="s">
        <v>191</v>
      </c>
      <c r="D1055">
        <v>39</v>
      </c>
      <c r="E1055" t="s">
        <v>1033</v>
      </c>
      <c r="F1055" t="s">
        <v>690</v>
      </c>
      <c r="G1055" t="s">
        <v>937</v>
      </c>
      <c r="H1055" t="s">
        <v>366</v>
      </c>
      <c r="I1055">
        <v>366</v>
      </c>
      <c r="J1055" t="s">
        <v>1034</v>
      </c>
    </row>
    <row r="1056" spans="1:10" hidden="1" x14ac:dyDescent="0.25">
      <c r="A1056">
        <v>2018</v>
      </c>
      <c r="F1056" t="s">
        <v>444</v>
      </c>
    </row>
    <row r="1057" spans="1:10" hidden="1" x14ac:dyDescent="0.25">
      <c r="A1057">
        <v>2018</v>
      </c>
      <c r="F1057" t="s">
        <v>590</v>
      </c>
      <c r="G1057" t="s">
        <v>938</v>
      </c>
    </row>
    <row r="1058" spans="1:10" hidden="1" x14ac:dyDescent="0.25">
      <c r="A1058">
        <v>2018</v>
      </c>
      <c r="B1058">
        <v>7</v>
      </c>
      <c r="C1058" t="s">
        <v>191</v>
      </c>
      <c r="D1058">
        <v>32</v>
      </c>
      <c r="E1058" t="s">
        <v>943</v>
      </c>
      <c r="F1058" t="s">
        <v>945</v>
      </c>
      <c r="G1058" t="s">
        <v>946</v>
      </c>
      <c r="H1058" t="s">
        <v>366</v>
      </c>
      <c r="I1058">
        <v>365</v>
      </c>
      <c r="J1058" t="s">
        <v>581</v>
      </c>
    </row>
    <row r="1059" spans="1:10" hidden="1" x14ac:dyDescent="0.25">
      <c r="A1059">
        <v>2018</v>
      </c>
      <c r="F1059" t="s">
        <v>944</v>
      </c>
    </row>
    <row r="1060" spans="1:10" hidden="1" x14ac:dyDescent="0.25">
      <c r="A1060">
        <v>2018</v>
      </c>
      <c r="F1060" t="s">
        <v>1035</v>
      </c>
      <c r="G1060" t="s">
        <v>938</v>
      </c>
    </row>
    <row r="1061" spans="1:10" hidden="1" x14ac:dyDescent="0.25">
      <c r="A1061">
        <v>2018</v>
      </c>
      <c r="B1061">
        <v>8</v>
      </c>
      <c r="C1061" t="s">
        <v>191</v>
      </c>
      <c r="D1061">
        <v>37</v>
      </c>
      <c r="E1061" t="s">
        <v>935</v>
      </c>
      <c r="F1061" t="s">
        <v>1036</v>
      </c>
      <c r="G1061" t="s">
        <v>937</v>
      </c>
      <c r="H1061" t="s">
        <v>366</v>
      </c>
      <c r="I1061">
        <v>361</v>
      </c>
      <c r="J1061" t="s">
        <v>383</v>
      </c>
    </row>
    <row r="1062" spans="1:10" hidden="1" x14ac:dyDescent="0.25">
      <c r="A1062">
        <v>2018</v>
      </c>
      <c r="F1062" t="s">
        <v>1037</v>
      </c>
    </row>
    <row r="1063" spans="1:10" hidden="1" x14ac:dyDescent="0.25">
      <c r="A1063">
        <v>2018</v>
      </c>
      <c r="F1063" t="s">
        <v>1038</v>
      </c>
      <c r="G1063" t="s">
        <v>938</v>
      </c>
    </row>
    <row r="1064" spans="1:10" hidden="1" x14ac:dyDescent="0.25">
      <c r="A1064">
        <v>2018</v>
      </c>
      <c r="B1064">
        <v>9</v>
      </c>
      <c r="C1064" t="s">
        <v>191</v>
      </c>
      <c r="D1064">
        <v>31</v>
      </c>
      <c r="E1064" t="s">
        <v>1039</v>
      </c>
      <c r="F1064" t="s">
        <v>1021</v>
      </c>
      <c r="G1064" t="s">
        <v>937</v>
      </c>
      <c r="H1064" t="s">
        <v>106</v>
      </c>
      <c r="I1064">
        <v>360</v>
      </c>
      <c r="J1064" t="s">
        <v>387</v>
      </c>
    </row>
    <row r="1065" spans="1:10" hidden="1" x14ac:dyDescent="0.25">
      <c r="A1065">
        <v>2018</v>
      </c>
      <c r="F1065" t="s">
        <v>1040</v>
      </c>
    </row>
    <row r="1066" spans="1:10" hidden="1" x14ac:dyDescent="0.25">
      <c r="A1066">
        <v>2018</v>
      </c>
      <c r="F1066" t="s">
        <v>742</v>
      </c>
      <c r="G1066" t="s">
        <v>938</v>
      </c>
    </row>
    <row r="1067" spans="1:10" hidden="1" x14ac:dyDescent="0.25">
      <c r="A1067">
        <v>2018</v>
      </c>
      <c r="B1067">
        <v>10</v>
      </c>
      <c r="C1067" t="s">
        <v>191</v>
      </c>
      <c r="D1067">
        <v>38</v>
      </c>
      <c r="E1067" t="s">
        <v>935</v>
      </c>
      <c r="F1067" t="s">
        <v>145</v>
      </c>
      <c r="G1067" t="s">
        <v>937</v>
      </c>
      <c r="H1067" t="s">
        <v>366</v>
      </c>
      <c r="I1067">
        <v>356</v>
      </c>
      <c r="J1067" t="s">
        <v>397</v>
      </c>
    </row>
    <row r="1068" spans="1:10" hidden="1" x14ac:dyDescent="0.25">
      <c r="A1068">
        <v>2018</v>
      </c>
      <c r="F1068" t="s">
        <v>1041</v>
      </c>
    </row>
    <row r="1069" spans="1:10" hidden="1" x14ac:dyDescent="0.25">
      <c r="A1069">
        <v>2018</v>
      </c>
      <c r="F1069" t="s">
        <v>856</v>
      </c>
      <c r="G1069" t="s">
        <v>938</v>
      </c>
    </row>
    <row r="1070" spans="1:10" hidden="1" x14ac:dyDescent="0.25">
      <c r="A1070">
        <v>2018</v>
      </c>
      <c r="B1070">
        <v>11</v>
      </c>
      <c r="C1070" t="s">
        <v>191</v>
      </c>
      <c r="D1070">
        <v>29</v>
      </c>
      <c r="E1070" t="s">
        <v>967</v>
      </c>
      <c r="F1070" t="s">
        <v>924</v>
      </c>
      <c r="G1070" t="s">
        <v>957</v>
      </c>
      <c r="H1070" t="s">
        <v>106</v>
      </c>
      <c r="I1070">
        <v>356</v>
      </c>
      <c r="J1070" t="s">
        <v>397</v>
      </c>
    </row>
    <row r="1071" spans="1:10" hidden="1" x14ac:dyDescent="0.25">
      <c r="A1071">
        <v>2018</v>
      </c>
      <c r="F1071" t="s">
        <v>969</v>
      </c>
    </row>
    <row r="1072" spans="1:10" hidden="1" x14ac:dyDescent="0.25">
      <c r="A1072">
        <v>2018</v>
      </c>
      <c r="F1072" t="s">
        <v>970</v>
      </c>
      <c r="G1072" t="s">
        <v>938</v>
      </c>
    </row>
    <row r="1073" spans="1:10" hidden="1" x14ac:dyDescent="0.25">
      <c r="A1073">
        <v>2018</v>
      </c>
      <c r="B1073">
        <v>12</v>
      </c>
      <c r="C1073" t="s">
        <v>191</v>
      </c>
      <c r="D1073">
        <v>33</v>
      </c>
      <c r="E1073" t="s">
        <v>935</v>
      </c>
      <c r="F1073" t="s">
        <v>783</v>
      </c>
      <c r="G1073" t="s">
        <v>946</v>
      </c>
      <c r="H1073" t="s">
        <v>366</v>
      </c>
      <c r="I1073">
        <v>355</v>
      </c>
      <c r="J1073" t="s">
        <v>594</v>
      </c>
    </row>
    <row r="1074" spans="1:10" hidden="1" x14ac:dyDescent="0.25">
      <c r="A1074">
        <v>2018</v>
      </c>
      <c r="F1074" t="s">
        <v>1042</v>
      </c>
    </row>
    <row r="1075" spans="1:10" hidden="1" x14ac:dyDescent="0.25">
      <c r="A1075">
        <v>2018</v>
      </c>
      <c r="F1075" t="s">
        <v>537</v>
      </c>
      <c r="G1075" t="s">
        <v>938</v>
      </c>
    </row>
    <row r="1076" spans="1:10" hidden="1" x14ac:dyDescent="0.25">
      <c r="A1076">
        <v>2018</v>
      </c>
      <c r="B1076">
        <v>13</v>
      </c>
      <c r="C1076" t="s">
        <v>191</v>
      </c>
      <c r="D1076">
        <v>23</v>
      </c>
      <c r="E1076" t="s">
        <v>1013</v>
      </c>
      <c r="F1076" t="s">
        <v>423</v>
      </c>
      <c r="G1076" t="s">
        <v>946</v>
      </c>
      <c r="H1076" t="s">
        <v>106</v>
      </c>
      <c r="I1076">
        <v>352</v>
      </c>
      <c r="J1076" t="s">
        <v>598</v>
      </c>
    </row>
    <row r="1077" spans="1:10" hidden="1" x14ac:dyDescent="0.25">
      <c r="A1077">
        <v>2018</v>
      </c>
      <c r="F1077" t="s">
        <v>1043</v>
      </c>
    </row>
    <row r="1078" spans="1:10" hidden="1" x14ac:dyDescent="0.25">
      <c r="A1078">
        <v>2018</v>
      </c>
      <c r="F1078" t="s">
        <v>858</v>
      </c>
      <c r="G1078" t="s">
        <v>938</v>
      </c>
    </row>
    <row r="1079" spans="1:10" hidden="1" x14ac:dyDescent="0.25">
      <c r="A1079">
        <v>2018</v>
      </c>
      <c r="B1079">
        <v>14</v>
      </c>
      <c r="C1079" t="s">
        <v>191</v>
      </c>
      <c r="D1079">
        <v>35</v>
      </c>
      <c r="E1079" t="s">
        <v>58</v>
      </c>
      <c r="F1079" t="s">
        <v>173</v>
      </c>
      <c r="G1079" t="s">
        <v>957</v>
      </c>
      <c r="H1079" t="s">
        <v>366</v>
      </c>
      <c r="I1079">
        <v>345</v>
      </c>
      <c r="J1079" t="s">
        <v>612</v>
      </c>
    </row>
    <row r="1080" spans="1:10" hidden="1" x14ac:dyDescent="0.25">
      <c r="A1080">
        <v>2018</v>
      </c>
      <c r="F1080" t="s">
        <v>1044</v>
      </c>
    </row>
    <row r="1081" spans="1:10" hidden="1" x14ac:dyDescent="0.25">
      <c r="A1081">
        <v>2018</v>
      </c>
      <c r="F1081" t="s">
        <v>1045</v>
      </c>
      <c r="G1081" t="s">
        <v>938</v>
      </c>
    </row>
    <row r="1082" spans="1:10" x14ac:dyDescent="0.25">
      <c r="A1082">
        <v>2018</v>
      </c>
      <c r="B1082">
        <v>15</v>
      </c>
      <c r="C1082" t="s">
        <v>193</v>
      </c>
      <c r="D1082">
        <v>92</v>
      </c>
      <c r="E1082" t="s">
        <v>77</v>
      </c>
      <c r="F1082" t="s">
        <v>797</v>
      </c>
      <c r="G1082" t="s">
        <v>593</v>
      </c>
      <c r="H1082" t="s">
        <v>106</v>
      </c>
      <c r="I1082">
        <v>344</v>
      </c>
      <c r="J1082" t="s">
        <v>878</v>
      </c>
    </row>
    <row r="1083" spans="1:10" hidden="1" x14ac:dyDescent="0.25">
      <c r="A1083">
        <v>2018</v>
      </c>
      <c r="C1083" t="s">
        <v>36</v>
      </c>
      <c r="F1083" t="s">
        <v>822</v>
      </c>
    </row>
    <row r="1084" spans="1:10" hidden="1" x14ac:dyDescent="0.25">
      <c r="A1084">
        <v>2018</v>
      </c>
      <c r="F1084" t="s">
        <v>823</v>
      </c>
      <c r="G1084" t="s">
        <v>429</v>
      </c>
    </row>
    <row r="1085" spans="1:10" x14ac:dyDescent="0.25">
      <c r="A1085">
        <v>2018</v>
      </c>
      <c r="B1085">
        <v>16</v>
      </c>
      <c r="C1085" t="s">
        <v>193</v>
      </c>
      <c r="D1085">
        <v>91</v>
      </c>
      <c r="E1085" t="s">
        <v>77</v>
      </c>
      <c r="F1085" t="s">
        <v>521</v>
      </c>
      <c r="G1085" t="s">
        <v>593</v>
      </c>
      <c r="H1085" t="s">
        <v>106</v>
      </c>
      <c r="I1085">
        <v>343</v>
      </c>
      <c r="J1085" t="s">
        <v>417</v>
      </c>
    </row>
    <row r="1086" spans="1:10" hidden="1" x14ac:dyDescent="0.25">
      <c r="A1086">
        <v>2018</v>
      </c>
      <c r="C1086" t="s">
        <v>36</v>
      </c>
      <c r="F1086" t="s">
        <v>411</v>
      </c>
    </row>
    <row r="1087" spans="1:10" hidden="1" x14ac:dyDescent="0.25">
      <c r="A1087">
        <v>2018</v>
      </c>
      <c r="F1087" t="s">
        <v>150</v>
      </c>
      <c r="G1087" t="s">
        <v>429</v>
      </c>
    </row>
    <row r="1088" spans="1:10" x14ac:dyDescent="0.25">
      <c r="A1088">
        <v>2018</v>
      </c>
      <c r="B1088">
        <v>17</v>
      </c>
      <c r="C1088" t="s">
        <v>193</v>
      </c>
      <c r="D1088">
        <v>68</v>
      </c>
      <c r="E1088" t="s">
        <v>874</v>
      </c>
      <c r="F1088" t="s">
        <v>875</v>
      </c>
      <c r="G1088" t="s">
        <v>877</v>
      </c>
      <c r="H1088" t="s">
        <v>106</v>
      </c>
      <c r="I1088">
        <v>343</v>
      </c>
      <c r="J1088" t="s">
        <v>417</v>
      </c>
    </row>
    <row r="1089" spans="1:10" hidden="1" x14ac:dyDescent="0.25">
      <c r="A1089">
        <v>2018</v>
      </c>
      <c r="C1089" t="s">
        <v>36</v>
      </c>
      <c r="F1089" t="s">
        <v>876</v>
      </c>
    </row>
    <row r="1090" spans="1:10" hidden="1" x14ac:dyDescent="0.25">
      <c r="A1090">
        <v>2018</v>
      </c>
      <c r="F1090" t="s">
        <v>486</v>
      </c>
      <c r="G1090" t="s">
        <v>879</v>
      </c>
    </row>
    <row r="1091" spans="1:10" x14ac:dyDescent="0.25">
      <c r="A1091">
        <v>2018</v>
      </c>
      <c r="B1091">
        <v>18</v>
      </c>
      <c r="C1091" t="s">
        <v>193</v>
      </c>
      <c r="D1091">
        <v>63</v>
      </c>
      <c r="E1091" t="s">
        <v>779</v>
      </c>
      <c r="F1091" t="s">
        <v>433</v>
      </c>
      <c r="G1091" t="s">
        <v>704</v>
      </c>
      <c r="H1091" t="s">
        <v>106</v>
      </c>
      <c r="I1091">
        <v>342</v>
      </c>
      <c r="J1091" t="s">
        <v>420</v>
      </c>
    </row>
    <row r="1092" spans="1:10" hidden="1" x14ac:dyDescent="0.25">
      <c r="A1092">
        <v>2018</v>
      </c>
      <c r="C1092" t="s">
        <v>36</v>
      </c>
      <c r="F1092" t="s">
        <v>149</v>
      </c>
    </row>
    <row r="1093" spans="1:10" hidden="1" x14ac:dyDescent="0.25">
      <c r="A1093">
        <v>2018</v>
      </c>
      <c r="F1093" t="s">
        <v>343</v>
      </c>
      <c r="G1093" t="s">
        <v>425</v>
      </c>
    </row>
    <row r="1094" spans="1:10" hidden="1" x14ac:dyDescent="0.25">
      <c r="A1094">
        <v>2018</v>
      </c>
      <c r="B1094">
        <v>19</v>
      </c>
      <c r="C1094" t="s">
        <v>191</v>
      </c>
      <c r="D1094">
        <v>47</v>
      </c>
      <c r="E1094" t="s">
        <v>954</v>
      </c>
      <c r="F1094" t="s">
        <v>955</v>
      </c>
      <c r="G1094" t="s">
        <v>957</v>
      </c>
      <c r="H1094" t="s">
        <v>366</v>
      </c>
      <c r="I1094">
        <v>342</v>
      </c>
      <c r="J1094" t="s">
        <v>420</v>
      </c>
    </row>
    <row r="1095" spans="1:10" hidden="1" x14ac:dyDescent="0.25">
      <c r="A1095">
        <v>2018</v>
      </c>
      <c r="F1095" t="s">
        <v>956</v>
      </c>
    </row>
    <row r="1096" spans="1:10" hidden="1" x14ac:dyDescent="0.25">
      <c r="A1096">
        <v>2018</v>
      </c>
      <c r="F1096" t="s">
        <v>1046</v>
      </c>
      <c r="G1096" t="s">
        <v>938</v>
      </c>
    </row>
    <row r="1097" spans="1:10" x14ac:dyDescent="0.25">
      <c r="A1097">
        <v>2018</v>
      </c>
      <c r="B1097">
        <v>20</v>
      </c>
      <c r="C1097" t="s">
        <v>193</v>
      </c>
      <c r="D1097">
        <v>52</v>
      </c>
      <c r="E1097" t="s">
        <v>4</v>
      </c>
      <c r="F1097" t="s">
        <v>412</v>
      </c>
      <c r="G1097" t="s">
        <v>1540</v>
      </c>
      <c r="H1097" t="s">
        <v>106</v>
      </c>
      <c r="I1097">
        <v>341</v>
      </c>
      <c r="J1097" t="s">
        <v>619</v>
      </c>
    </row>
    <row r="1098" spans="1:10" hidden="1" x14ac:dyDescent="0.25">
      <c r="A1098">
        <v>2018</v>
      </c>
      <c r="C1098" t="s">
        <v>36</v>
      </c>
      <c r="F1098" t="s">
        <v>768</v>
      </c>
    </row>
    <row r="1099" spans="1:10" hidden="1" x14ac:dyDescent="0.25">
      <c r="A1099">
        <v>2018</v>
      </c>
      <c r="F1099" t="s">
        <v>1047</v>
      </c>
      <c r="G1099" t="s">
        <v>882</v>
      </c>
    </row>
    <row r="1100" spans="1:10" x14ac:dyDescent="0.25">
      <c r="A1100">
        <v>2018</v>
      </c>
      <c r="B1100">
        <v>21</v>
      </c>
      <c r="C1100" t="s">
        <v>193</v>
      </c>
      <c r="D1100">
        <v>66</v>
      </c>
      <c r="E1100" t="s">
        <v>66</v>
      </c>
      <c r="F1100" t="s">
        <v>167</v>
      </c>
      <c r="G1100" t="s">
        <v>877</v>
      </c>
      <c r="H1100" t="s">
        <v>106</v>
      </c>
      <c r="I1100">
        <v>340</v>
      </c>
      <c r="J1100" t="s">
        <v>626</v>
      </c>
    </row>
    <row r="1101" spans="1:10" hidden="1" x14ac:dyDescent="0.25">
      <c r="A1101">
        <v>2018</v>
      </c>
      <c r="C1101" t="s">
        <v>36</v>
      </c>
      <c r="F1101" t="s">
        <v>176</v>
      </c>
    </row>
    <row r="1102" spans="1:10" hidden="1" x14ac:dyDescent="0.25">
      <c r="A1102">
        <v>2018</v>
      </c>
      <c r="F1102" t="s">
        <v>884</v>
      </c>
      <c r="G1102" t="s">
        <v>879</v>
      </c>
    </row>
    <row r="1103" spans="1:10" x14ac:dyDescent="0.25">
      <c r="A1103">
        <v>2018</v>
      </c>
      <c r="B1103">
        <v>22</v>
      </c>
      <c r="C1103" t="s">
        <v>193</v>
      </c>
      <c r="D1103">
        <v>51</v>
      </c>
      <c r="E1103" t="s">
        <v>4</v>
      </c>
      <c r="F1103" t="s">
        <v>786</v>
      </c>
      <c r="G1103" t="s">
        <v>1540</v>
      </c>
      <c r="H1103" t="s">
        <v>106</v>
      </c>
      <c r="I1103">
        <v>339</v>
      </c>
      <c r="J1103" t="s">
        <v>424</v>
      </c>
    </row>
    <row r="1104" spans="1:10" hidden="1" x14ac:dyDescent="0.25">
      <c r="A1104">
        <v>2018</v>
      </c>
      <c r="C1104" t="s">
        <v>36</v>
      </c>
      <c r="F1104" t="s">
        <v>928</v>
      </c>
    </row>
    <row r="1105" spans="1:10" hidden="1" x14ac:dyDescent="0.25">
      <c r="A1105">
        <v>2018</v>
      </c>
      <c r="F1105" t="s">
        <v>977</v>
      </c>
      <c r="G1105" t="s">
        <v>882</v>
      </c>
    </row>
    <row r="1106" spans="1:10" x14ac:dyDescent="0.25">
      <c r="A1106">
        <v>2018</v>
      </c>
      <c r="B1106">
        <v>23</v>
      </c>
      <c r="C1106" t="s">
        <v>193</v>
      </c>
      <c r="D1106">
        <v>95</v>
      </c>
      <c r="E1106" t="s">
        <v>5</v>
      </c>
      <c r="F1106" t="s">
        <v>708</v>
      </c>
      <c r="G1106" t="s">
        <v>1049</v>
      </c>
      <c r="H1106" t="s">
        <v>106</v>
      </c>
      <c r="I1106">
        <v>339</v>
      </c>
      <c r="J1106" t="s">
        <v>424</v>
      </c>
    </row>
    <row r="1107" spans="1:10" hidden="1" x14ac:dyDescent="0.25">
      <c r="A1107">
        <v>2018</v>
      </c>
      <c r="C1107" t="s">
        <v>36</v>
      </c>
      <c r="F1107" t="s">
        <v>793</v>
      </c>
    </row>
    <row r="1108" spans="1:10" hidden="1" x14ac:dyDescent="0.25">
      <c r="A1108">
        <v>2018</v>
      </c>
      <c r="F1108" t="s">
        <v>419</v>
      </c>
      <c r="G1108" t="s">
        <v>1050</v>
      </c>
    </row>
    <row r="1109" spans="1:10" x14ac:dyDescent="0.25">
      <c r="A1109">
        <v>2018</v>
      </c>
      <c r="B1109">
        <v>24</v>
      </c>
      <c r="C1109" t="s">
        <v>193</v>
      </c>
      <c r="D1109">
        <v>71</v>
      </c>
      <c r="E1109" t="s">
        <v>4</v>
      </c>
      <c r="F1109" t="s">
        <v>746</v>
      </c>
      <c r="G1109" t="s">
        <v>1540</v>
      </c>
      <c r="H1109" t="s">
        <v>106</v>
      </c>
      <c r="I1109">
        <v>338</v>
      </c>
      <c r="J1109" t="s">
        <v>428</v>
      </c>
    </row>
    <row r="1110" spans="1:10" hidden="1" x14ac:dyDescent="0.25">
      <c r="A1110">
        <v>2018</v>
      </c>
      <c r="C1110" t="s">
        <v>36</v>
      </c>
      <c r="F1110" t="s">
        <v>749</v>
      </c>
    </row>
    <row r="1111" spans="1:10" hidden="1" x14ac:dyDescent="0.25">
      <c r="A1111">
        <v>2018</v>
      </c>
      <c r="F1111" t="s">
        <v>982</v>
      </c>
      <c r="G1111" t="s">
        <v>882</v>
      </c>
    </row>
    <row r="1112" spans="1:10" x14ac:dyDescent="0.25">
      <c r="A1112">
        <v>2018</v>
      </c>
      <c r="B1112">
        <v>25</v>
      </c>
      <c r="C1112" t="s">
        <v>194</v>
      </c>
      <c r="D1112">
        <v>77</v>
      </c>
      <c r="E1112" t="s">
        <v>67</v>
      </c>
      <c r="F1112" t="s">
        <v>1051</v>
      </c>
      <c r="G1112" t="s">
        <v>593</v>
      </c>
      <c r="H1112" t="s">
        <v>106</v>
      </c>
      <c r="I1112">
        <v>335</v>
      </c>
      <c r="J1112" t="s">
        <v>439</v>
      </c>
    </row>
    <row r="1113" spans="1:10" hidden="1" x14ac:dyDescent="0.25">
      <c r="A1113">
        <v>2018</v>
      </c>
      <c r="C1113" t="s">
        <v>37</v>
      </c>
      <c r="F1113" t="s">
        <v>507</v>
      </c>
    </row>
    <row r="1114" spans="1:10" hidden="1" x14ac:dyDescent="0.25">
      <c r="A1114">
        <v>2018</v>
      </c>
      <c r="F1114" t="s">
        <v>1052</v>
      </c>
      <c r="G1114" t="s">
        <v>429</v>
      </c>
    </row>
    <row r="1115" spans="1:10" x14ac:dyDescent="0.25">
      <c r="A1115">
        <v>2018</v>
      </c>
      <c r="B1115">
        <v>26</v>
      </c>
      <c r="C1115" t="s">
        <v>194</v>
      </c>
      <c r="D1115">
        <v>54</v>
      </c>
      <c r="E1115" t="s">
        <v>79</v>
      </c>
      <c r="F1115" t="s">
        <v>1001</v>
      </c>
      <c r="G1115" t="s">
        <v>881</v>
      </c>
      <c r="H1115" t="s">
        <v>106</v>
      </c>
      <c r="I1115">
        <v>335</v>
      </c>
      <c r="J1115" t="s">
        <v>439</v>
      </c>
    </row>
    <row r="1116" spans="1:10" hidden="1" x14ac:dyDescent="0.25">
      <c r="A1116">
        <v>2018</v>
      </c>
      <c r="C1116" t="s">
        <v>37</v>
      </c>
      <c r="F1116" t="s">
        <v>834</v>
      </c>
    </row>
    <row r="1117" spans="1:10" hidden="1" x14ac:dyDescent="0.25">
      <c r="A1117">
        <v>2018</v>
      </c>
      <c r="F1117" t="s">
        <v>148</v>
      </c>
      <c r="G1117" t="s">
        <v>882</v>
      </c>
    </row>
    <row r="1118" spans="1:10" x14ac:dyDescent="0.25">
      <c r="A1118">
        <v>2018</v>
      </c>
      <c r="B1118">
        <v>27</v>
      </c>
      <c r="C1118" t="s">
        <v>193</v>
      </c>
      <c r="D1118">
        <v>93</v>
      </c>
      <c r="E1118" t="s">
        <v>1053</v>
      </c>
      <c r="F1118" t="s">
        <v>450</v>
      </c>
      <c r="G1118" t="s">
        <v>593</v>
      </c>
      <c r="H1118" t="s">
        <v>106</v>
      </c>
      <c r="I1118">
        <v>334</v>
      </c>
      <c r="J1118" t="s">
        <v>633</v>
      </c>
    </row>
    <row r="1119" spans="1:10" hidden="1" x14ac:dyDescent="0.25">
      <c r="A1119">
        <v>2018</v>
      </c>
      <c r="C1119" t="s">
        <v>36</v>
      </c>
      <c r="F1119" t="s">
        <v>168</v>
      </c>
    </row>
    <row r="1120" spans="1:10" hidden="1" x14ac:dyDescent="0.25">
      <c r="A1120">
        <v>2018</v>
      </c>
      <c r="F1120" t="s">
        <v>757</v>
      </c>
      <c r="G1120" t="s">
        <v>429</v>
      </c>
    </row>
    <row r="1121" spans="1:10" x14ac:dyDescent="0.25">
      <c r="A1121">
        <v>2018</v>
      </c>
      <c r="B1121">
        <v>28</v>
      </c>
      <c r="C1121" t="s">
        <v>194</v>
      </c>
      <c r="D1121">
        <v>85</v>
      </c>
      <c r="E1121" t="s">
        <v>1054</v>
      </c>
      <c r="F1121" t="s">
        <v>825</v>
      </c>
      <c r="G1121" t="s">
        <v>881</v>
      </c>
      <c r="H1121" t="s">
        <v>106</v>
      </c>
      <c r="I1121">
        <v>334</v>
      </c>
      <c r="J1121" t="s">
        <v>633</v>
      </c>
    </row>
    <row r="1122" spans="1:10" hidden="1" x14ac:dyDescent="0.25">
      <c r="A1122">
        <v>2018</v>
      </c>
      <c r="C1122" t="s">
        <v>37</v>
      </c>
      <c r="F1122" t="s">
        <v>385</v>
      </c>
    </row>
    <row r="1123" spans="1:10" hidden="1" x14ac:dyDescent="0.25">
      <c r="A1123">
        <v>2018</v>
      </c>
      <c r="F1123" t="s">
        <v>1055</v>
      </c>
      <c r="G1123" t="s">
        <v>882</v>
      </c>
    </row>
    <row r="1124" spans="1:10" x14ac:dyDescent="0.25">
      <c r="A1124">
        <v>2018</v>
      </c>
      <c r="B1124">
        <v>29</v>
      </c>
      <c r="C1124" t="s">
        <v>194</v>
      </c>
      <c r="D1124">
        <v>99</v>
      </c>
      <c r="E1124" t="s">
        <v>43</v>
      </c>
      <c r="F1124" t="s">
        <v>548</v>
      </c>
      <c r="G1124" t="s">
        <v>593</v>
      </c>
      <c r="H1124" t="s">
        <v>106</v>
      </c>
      <c r="I1124">
        <v>334</v>
      </c>
      <c r="J1124" t="s">
        <v>633</v>
      </c>
    </row>
    <row r="1125" spans="1:10" hidden="1" x14ac:dyDescent="0.25">
      <c r="A1125">
        <v>2018</v>
      </c>
      <c r="C1125" t="s">
        <v>37</v>
      </c>
      <c r="F1125" t="s">
        <v>1056</v>
      </c>
    </row>
    <row r="1126" spans="1:10" hidden="1" x14ac:dyDescent="0.25">
      <c r="A1126">
        <v>2018</v>
      </c>
      <c r="F1126" t="s">
        <v>449</v>
      </c>
      <c r="G1126" t="s">
        <v>429</v>
      </c>
    </row>
    <row r="1127" spans="1:10" x14ac:dyDescent="0.25">
      <c r="A1127">
        <v>2018</v>
      </c>
      <c r="B1127">
        <v>30</v>
      </c>
      <c r="C1127" t="s">
        <v>194</v>
      </c>
      <c r="D1127">
        <v>84</v>
      </c>
      <c r="E1127" t="s">
        <v>513</v>
      </c>
      <c r="F1127" t="s">
        <v>902</v>
      </c>
      <c r="G1127" t="s">
        <v>881</v>
      </c>
      <c r="H1127" t="s">
        <v>106</v>
      </c>
      <c r="I1127">
        <v>332</v>
      </c>
      <c r="J1127" t="s">
        <v>721</v>
      </c>
    </row>
    <row r="1128" spans="1:10" hidden="1" x14ac:dyDescent="0.25">
      <c r="A1128">
        <v>2018</v>
      </c>
      <c r="C1128" t="s">
        <v>37</v>
      </c>
      <c r="F1128" t="s">
        <v>642</v>
      </c>
    </row>
    <row r="1129" spans="1:10" hidden="1" x14ac:dyDescent="0.25">
      <c r="A1129">
        <v>2018</v>
      </c>
      <c r="F1129" t="s">
        <v>792</v>
      </c>
      <c r="G1129" t="s">
        <v>882</v>
      </c>
    </row>
    <row r="1130" spans="1:10" x14ac:dyDescent="0.25">
      <c r="A1130">
        <v>2018</v>
      </c>
      <c r="B1130">
        <v>31</v>
      </c>
      <c r="C1130" t="s">
        <v>194</v>
      </c>
      <c r="D1130">
        <v>80</v>
      </c>
      <c r="E1130" t="s">
        <v>1057</v>
      </c>
      <c r="F1130" t="s">
        <v>1058</v>
      </c>
      <c r="G1130" t="s">
        <v>593</v>
      </c>
      <c r="H1130" t="s">
        <v>106</v>
      </c>
      <c r="I1130">
        <v>332</v>
      </c>
      <c r="J1130" t="s">
        <v>721</v>
      </c>
    </row>
    <row r="1131" spans="1:10" hidden="1" x14ac:dyDescent="0.25">
      <c r="A1131">
        <v>2018</v>
      </c>
      <c r="C1131" t="s">
        <v>37</v>
      </c>
      <c r="F1131" t="s">
        <v>899</v>
      </c>
    </row>
    <row r="1132" spans="1:10" hidden="1" x14ac:dyDescent="0.25">
      <c r="A1132">
        <v>2018</v>
      </c>
      <c r="F1132" t="s">
        <v>724</v>
      </c>
      <c r="G1132" t="s">
        <v>429</v>
      </c>
    </row>
    <row r="1133" spans="1:10" hidden="1" x14ac:dyDescent="0.25">
      <c r="A1133">
        <v>2018</v>
      </c>
      <c r="B1133">
        <v>32</v>
      </c>
      <c r="C1133" t="s">
        <v>191</v>
      </c>
      <c r="D1133">
        <v>50</v>
      </c>
      <c r="E1133" t="s">
        <v>9</v>
      </c>
      <c r="F1133" t="s">
        <v>1059</v>
      </c>
      <c r="G1133" t="s">
        <v>946</v>
      </c>
      <c r="H1133" t="s">
        <v>106</v>
      </c>
      <c r="I1133">
        <v>332</v>
      </c>
      <c r="J1133" t="s">
        <v>721</v>
      </c>
    </row>
    <row r="1134" spans="1:10" hidden="1" x14ac:dyDescent="0.25">
      <c r="A1134">
        <v>2018</v>
      </c>
      <c r="F1134" t="s">
        <v>1060</v>
      </c>
    </row>
    <row r="1135" spans="1:10" hidden="1" x14ac:dyDescent="0.25">
      <c r="A1135">
        <v>2018</v>
      </c>
      <c r="F1135" t="s">
        <v>1061</v>
      </c>
      <c r="G1135" t="s">
        <v>938</v>
      </c>
    </row>
    <row r="1136" spans="1:10" x14ac:dyDescent="0.25">
      <c r="A1136">
        <v>2018</v>
      </c>
      <c r="B1136">
        <v>33</v>
      </c>
      <c r="C1136" t="s">
        <v>193</v>
      </c>
      <c r="D1136">
        <v>81</v>
      </c>
      <c r="E1136" t="s">
        <v>1062</v>
      </c>
      <c r="F1136" t="s">
        <v>1063</v>
      </c>
      <c r="G1136" t="s">
        <v>1065</v>
      </c>
      <c r="H1136" t="s">
        <v>106</v>
      </c>
      <c r="I1136">
        <v>332</v>
      </c>
      <c r="J1136" t="s">
        <v>721</v>
      </c>
    </row>
    <row r="1137" spans="1:10" hidden="1" x14ac:dyDescent="0.25">
      <c r="A1137">
        <v>2018</v>
      </c>
      <c r="C1137" t="s">
        <v>36</v>
      </c>
      <c r="F1137" t="s">
        <v>1064</v>
      </c>
    </row>
    <row r="1138" spans="1:10" hidden="1" x14ac:dyDescent="0.25">
      <c r="A1138">
        <v>2018</v>
      </c>
      <c r="F1138" t="s">
        <v>891</v>
      </c>
      <c r="G1138" t="s">
        <v>1066</v>
      </c>
    </row>
    <row r="1139" spans="1:10" x14ac:dyDescent="0.25">
      <c r="A1139">
        <v>2018</v>
      </c>
      <c r="B1139">
        <v>34</v>
      </c>
      <c r="C1139" t="s">
        <v>194</v>
      </c>
      <c r="D1139">
        <v>56</v>
      </c>
      <c r="E1139" t="s">
        <v>89</v>
      </c>
      <c r="F1139" t="s">
        <v>546</v>
      </c>
      <c r="G1139" t="s">
        <v>593</v>
      </c>
      <c r="H1139" t="s">
        <v>106</v>
      </c>
      <c r="I1139">
        <v>332</v>
      </c>
      <c r="J1139" t="s">
        <v>721</v>
      </c>
    </row>
    <row r="1140" spans="1:10" hidden="1" x14ac:dyDescent="0.25">
      <c r="A1140">
        <v>2018</v>
      </c>
      <c r="C1140" t="s">
        <v>37</v>
      </c>
      <c r="F1140" t="s">
        <v>1067</v>
      </c>
    </row>
    <row r="1141" spans="1:10" hidden="1" x14ac:dyDescent="0.25">
      <c r="A1141">
        <v>2018</v>
      </c>
      <c r="F1141" t="s">
        <v>1068</v>
      </c>
      <c r="G1141" t="s">
        <v>429</v>
      </c>
    </row>
    <row r="1142" spans="1:10" x14ac:dyDescent="0.25">
      <c r="A1142">
        <v>2018</v>
      </c>
      <c r="B1142">
        <v>35</v>
      </c>
      <c r="C1142" t="s">
        <v>194</v>
      </c>
      <c r="D1142">
        <v>61</v>
      </c>
      <c r="E1142" t="s">
        <v>78</v>
      </c>
      <c r="F1142" t="s">
        <v>561</v>
      </c>
      <c r="G1142" t="s">
        <v>881</v>
      </c>
      <c r="H1142" t="s">
        <v>106</v>
      </c>
      <c r="I1142">
        <v>332</v>
      </c>
      <c r="J1142" t="s">
        <v>721</v>
      </c>
    </row>
    <row r="1143" spans="1:10" hidden="1" x14ac:dyDescent="0.25">
      <c r="A1143">
        <v>2018</v>
      </c>
      <c r="C1143" t="s">
        <v>37</v>
      </c>
      <c r="F1143" t="s">
        <v>889</v>
      </c>
    </row>
    <row r="1144" spans="1:10" hidden="1" x14ac:dyDescent="0.25">
      <c r="A1144">
        <v>2018</v>
      </c>
      <c r="F1144" t="s">
        <v>890</v>
      </c>
      <c r="G1144" t="s">
        <v>882</v>
      </c>
    </row>
    <row r="1145" spans="1:10" x14ac:dyDescent="0.25">
      <c r="A1145">
        <v>2018</v>
      </c>
      <c r="B1145">
        <v>36</v>
      </c>
      <c r="C1145" t="s">
        <v>193</v>
      </c>
      <c r="D1145">
        <v>67</v>
      </c>
      <c r="E1145" t="s">
        <v>66</v>
      </c>
      <c r="F1145" t="s">
        <v>138</v>
      </c>
      <c r="G1145" t="s">
        <v>877</v>
      </c>
      <c r="H1145" t="s">
        <v>106</v>
      </c>
      <c r="I1145" t="s">
        <v>1069</v>
      </c>
      <c r="J1145" t="s">
        <v>721</v>
      </c>
    </row>
    <row r="1146" spans="1:10" hidden="1" x14ac:dyDescent="0.25">
      <c r="A1146">
        <v>2018</v>
      </c>
      <c r="C1146" t="s">
        <v>36</v>
      </c>
      <c r="F1146" t="s">
        <v>910</v>
      </c>
    </row>
    <row r="1147" spans="1:10" hidden="1" x14ac:dyDescent="0.25">
      <c r="A1147">
        <v>2018</v>
      </c>
      <c r="F1147" t="s">
        <v>984</v>
      </c>
      <c r="G1147" t="s">
        <v>879</v>
      </c>
    </row>
    <row r="1148" spans="1:10" x14ac:dyDescent="0.25">
      <c r="A1148">
        <v>2018</v>
      </c>
      <c r="B1148">
        <v>37</v>
      </c>
      <c r="C1148" t="s">
        <v>193</v>
      </c>
      <c r="D1148">
        <v>97</v>
      </c>
      <c r="E1148" t="s">
        <v>5</v>
      </c>
      <c r="F1148" t="s">
        <v>1023</v>
      </c>
      <c r="G1148" t="s">
        <v>1049</v>
      </c>
      <c r="H1148" t="s">
        <v>106</v>
      </c>
      <c r="I1148">
        <v>327</v>
      </c>
      <c r="J1148" t="s">
        <v>784</v>
      </c>
    </row>
    <row r="1149" spans="1:10" hidden="1" x14ac:dyDescent="0.25">
      <c r="A1149">
        <v>2018</v>
      </c>
      <c r="C1149" t="s">
        <v>36</v>
      </c>
      <c r="F1149" t="s">
        <v>885</v>
      </c>
    </row>
    <row r="1150" spans="1:10" hidden="1" x14ac:dyDescent="0.25">
      <c r="A1150">
        <v>2018</v>
      </c>
      <c r="F1150" t="s">
        <v>401</v>
      </c>
      <c r="G1150" t="s">
        <v>1050</v>
      </c>
    </row>
    <row r="1151" spans="1:10" x14ac:dyDescent="0.25">
      <c r="A1151">
        <v>2018</v>
      </c>
      <c r="B1151">
        <v>38</v>
      </c>
      <c r="C1151" t="s">
        <v>194</v>
      </c>
      <c r="D1151">
        <v>70</v>
      </c>
      <c r="E1151" t="s">
        <v>91</v>
      </c>
      <c r="F1151" t="s">
        <v>431</v>
      </c>
      <c r="G1151" t="s">
        <v>881</v>
      </c>
      <c r="H1151" t="s">
        <v>106</v>
      </c>
      <c r="I1151">
        <v>324</v>
      </c>
      <c r="J1151" t="s">
        <v>788</v>
      </c>
    </row>
    <row r="1152" spans="1:10" hidden="1" x14ac:dyDescent="0.25">
      <c r="A1152">
        <v>2018</v>
      </c>
      <c r="C1152" t="s">
        <v>37</v>
      </c>
      <c r="F1152" t="s">
        <v>1070</v>
      </c>
    </row>
    <row r="1153" spans="1:10" hidden="1" x14ac:dyDescent="0.25">
      <c r="A1153">
        <v>2018</v>
      </c>
      <c r="F1153" t="s">
        <v>1071</v>
      </c>
      <c r="G1153" t="s">
        <v>882</v>
      </c>
    </row>
    <row r="1154" spans="1:10" x14ac:dyDescent="0.25">
      <c r="A1154">
        <v>2018</v>
      </c>
      <c r="B1154">
        <v>39</v>
      </c>
      <c r="C1154" t="s">
        <v>193</v>
      </c>
      <c r="D1154">
        <v>69</v>
      </c>
      <c r="E1154" t="s">
        <v>874</v>
      </c>
      <c r="F1154" t="s">
        <v>646</v>
      </c>
      <c r="G1154" t="s">
        <v>877</v>
      </c>
      <c r="H1154" t="s">
        <v>106</v>
      </c>
      <c r="I1154" t="s">
        <v>1072</v>
      </c>
      <c r="J1154" t="s">
        <v>813</v>
      </c>
    </row>
    <row r="1155" spans="1:10" hidden="1" x14ac:dyDescent="0.25">
      <c r="A1155">
        <v>2018</v>
      </c>
      <c r="C1155" t="s">
        <v>36</v>
      </c>
      <c r="F1155" t="s">
        <v>481</v>
      </c>
    </row>
    <row r="1156" spans="1:10" hidden="1" x14ac:dyDescent="0.25">
      <c r="A1156">
        <v>2018</v>
      </c>
      <c r="F1156" t="s">
        <v>883</v>
      </c>
      <c r="G1156" t="s">
        <v>879</v>
      </c>
    </row>
    <row r="1157" spans="1:10" x14ac:dyDescent="0.25">
      <c r="A1157">
        <v>2018</v>
      </c>
      <c r="B1157">
        <v>40</v>
      </c>
      <c r="C1157" t="s">
        <v>194</v>
      </c>
      <c r="D1157">
        <v>86</v>
      </c>
      <c r="E1157" t="s">
        <v>71</v>
      </c>
      <c r="F1157" t="s">
        <v>894</v>
      </c>
      <c r="G1157" t="s">
        <v>593</v>
      </c>
      <c r="H1157" t="s">
        <v>106</v>
      </c>
      <c r="I1157">
        <v>283</v>
      </c>
      <c r="J1157" t="s">
        <v>1074</v>
      </c>
    </row>
    <row r="1158" spans="1:10" hidden="1" x14ac:dyDescent="0.25">
      <c r="A1158">
        <v>2018</v>
      </c>
      <c r="C1158" t="s">
        <v>37</v>
      </c>
      <c r="F1158" t="s">
        <v>896</v>
      </c>
    </row>
    <row r="1159" spans="1:10" hidden="1" x14ac:dyDescent="0.25">
      <c r="A1159">
        <v>2018</v>
      </c>
      <c r="F1159" t="s">
        <v>1073</v>
      </c>
      <c r="G1159" t="s">
        <v>429</v>
      </c>
    </row>
    <row r="1160" spans="1:10" hidden="1" x14ac:dyDescent="0.25">
      <c r="A1160">
        <v>2018</v>
      </c>
      <c r="B1160">
        <v>41</v>
      </c>
      <c r="C1160" t="s">
        <v>201</v>
      </c>
      <c r="D1160">
        <v>5</v>
      </c>
      <c r="E1160" t="s">
        <v>1075</v>
      </c>
      <c r="F1160" t="s">
        <v>1076</v>
      </c>
      <c r="G1160" t="s">
        <v>1078</v>
      </c>
      <c r="H1160" t="s">
        <v>106</v>
      </c>
      <c r="I1160" t="s">
        <v>1079</v>
      </c>
      <c r="J1160" t="s">
        <v>1074</v>
      </c>
    </row>
    <row r="1161" spans="1:10" hidden="1" x14ac:dyDescent="0.25">
      <c r="A1161">
        <v>2018</v>
      </c>
      <c r="F1161" t="s">
        <v>1077</v>
      </c>
    </row>
    <row r="1162" spans="1:10" hidden="1" x14ac:dyDescent="0.25">
      <c r="A1162">
        <v>2018</v>
      </c>
      <c r="F1162" t="s">
        <v>151</v>
      </c>
      <c r="G1162" t="s">
        <v>1080</v>
      </c>
    </row>
    <row r="1163" spans="1:10" hidden="1" x14ac:dyDescent="0.25">
      <c r="A1163">
        <v>2018</v>
      </c>
      <c r="B1163" t="s">
        <v>56</v>
      </c>
      <c r="C1163" t="s">
        <v>191</v>
      </c>
      <c r="D1163">
        <v>44</v>
      </c>
      <c r="E1163" t="s">
        <v>860</v>
      </c>
      <c r="F1163" t="s">
        <v>430</v>
      </c>
      <c r="G1163" t="s">
        <v>946</v>
      </c>
      <c r="H1163" t="s">
        <v>366</v>
      </c>
      <c r="I1163">
        <v>334</v>
      </c>
      <c r="J1163" t="s">
        <v>731</v>
      </c>
    </row>
    <row r="1164" spans="1:10" hidden="1" x14ac:dyDescent="0.25">
      <c r="A1164">
        <v>2018</v>
      </c>
      <c r="F1164" t="s">
        <v>163</v>
      </c>
    </row>
    <row r="1165" spans="1:10" hidden="1" x14ac:dyDescent="0.25">
      <c r="A1165">
        <v>2018</v>
      </c>
      <c r="F1165" t="s">
        <v>440</v>
      </c>
      <c r="G1165" t="s">
        <v>938</v>
      </c>
    </row>
    <row r="1166" spans="1:10" hidden="1" x14ac:dyDescent="0.25">
      <c r="A1166">
        <v>2018</v>
      </c>
      <c r="B1166" t="s">
        <v>490</v>
      </c>
      <c r="C1166" t="s">
        <v>201</v>
      </c>
      <c r="D1166">
        <v>11</v>
      </c>
      <c r="E1166" t="s">
        <v>58</v>
      </c>
      <c r="F1166" t="s">
        <v>802</v>
      </c>
      <c r="G1166" t="s">
        <v>1082</v>
      </c>
      <c r="H1166" t="s">
        <v>106</v>
      </c>
      <c r="I1166">
        <v>315</v>
      </c>
      <c r="J1166" t="s">
        <v>330</v>
      </c>
    </row>
    <row r="1167" spans="1:10" hidden="1" x14ac:dyDescent="0.25">
      <c r="A1167">
        <v>2018</v>
      </c>
      <c r="F1167" t="s">
        <v>859</v>
      </c>
    </row>
    <row r="1168" spans="1:10" hidden="1" x14ac:dyDescent="0.25">
      <c r="A1168">
        <v>2018</v>
      </c>
      <c r="F1168" t="s">
        <v>1081</v>
      </c>
      <c r="G1168" t="s">
        <v>1083</v>
      </c>
    </row>
    <row r="1169" spans="1:10" hidden="1" x14ac:dyDescent="0.25">
      <c r="A1169">
        <v>2018</v>
      </c>
      <c r="B1169" t="s">
        <v>490</v>
      </c>
      <c r="C1169" t="s">
        <v>191</v>
      </c>
      <c r="D1169">
        <v>48</v>
      </c>
      <c r="E1169" t="s">
        <v>1084</v>
      </c>
      <c r="F1169" t="s">
        <v>965</v>
      </c>
      <c r="G1169" t="s">
        <v>937</v>
      </c>
      <c r="H1169" t="s">
        <v>106</v>
      </c>
      <c r="I1169">
        <v>312</v>
      </c>
      <c r="J1169" t="s">
        <v>531</v>
      </c>
    </row>
    <row r="1170" spans="1:10" hidden="1" x14ac:dyDescent="0.25">
      <c r="A1170">
        <v>2018</v>
      </c>
      <c r="F1170" t="s">
        <v>685</v>
      </c>
    </row>
    <row r="1171" spans="1:10" hidden="1" x14ac:dyDescent="0.25">
      <c r="A1171">
        <v>2018</v>
      </c>
      <c r="F1171" t="s">
        <v>863</v>
      </c>
      <c r="G1171" t="s">
        <v>938</v>
      </c>
    </row>
    <row r="1172" spans="1:10" x14ac:dyDescent="0.25">
      <c r="A1172">
        <v>2018</v>
      </c>
      <c r="B1172" t="s">
        <v>490</v>
      </c>
      <c r="C1172" t="s">
        <v>194</v>
      </c>
      <c r="D1172">
        <v>90</v>
      </c>
      <c r="E1172" t="s">
        <v>90</v>
      </c>
      <c r="F1172" t="s">
        <v>994</v>
      </c>
      <c r="G1172" t="s">
        <v>709</v>
      </c>
      <c r="H1172" t="s">
        <v>106</v>
      </c>
      <c r="I1172">
        <v>304</v>
      </c>
      <c r="J1172" t="s">
        <v>1086</v>
      </c>
    </row>
    <row r="1173" spans="1:10" hidden="1" x14ac:dyDescent="0.25">
      <c r="A1173">
        <v>2018</v>
      </c>
      <c r="C1173" t="s">
        <v>37</v>
      </c>
      <c r="F1173" t="s">
        <v>1085</v>
      </c>
    </row>
    <row r="1174" spans="1:10" hidden="1" x14ac:dyDescent="0.25">
      <c r="A1174">
        <v>2018</v>
      </c>
      <c r="F1174" t="s">
        <v>993</v>
      </c>
      <c r="G1174" t="s">
        <v>1050</v>
      </c>
    </row>
    <row r="1175" spans="1:10" hidden="1" x14ac:dyDescent="0.25">
      <c r="A1175">
        <v>2018</v>
      </c>
      <c r="B1175" t="s">
        <v>490</v>
      </c>
      <c r="C1175" t="s">
        <v>191</v>
      </c>
      <c r="D1175">
        <v>22</v>
      </c>
      <c r="E1175" t="s">
        <v>943</v>
      </c>
      <c r="F1175" t="s">
        <v>1087</v>
      </c>
      <c r="G1175" t="s">
        <v>946</v>
      </c>
      <c r="H1175" t="s">
        <v>366</v>
      </c>
      <c r="I1175">
        <v>288</v>
      </c>
      <c r="J1175" t="s">
        <v>733</v>
      </c>
    </row>
    <row r="1176" spans="1:10" hidden="1" x14ac:dyDescent="0.25">
      <c r="A1176">
        <v>2018</v>
      </c>
      <c r="F1176" t="s">
        <v>1088</v>
      </c>
    </row>
    <row r="1177" spans="1:10" hidden="1" x14ac:dyDescent="0.25">
      <c r="A1177">
        <v>2018</v>
      </c>
      <c r="F1177" t="s">
        <v>747</v>
      </c>
      <c r="G1177" t="s">
        <v>938</v>
      </c>
    </row>
    <row r="1178" spans="1:10" x14ac:dyDescent="0.25">
      <c r="A1178">
        <v>2018</v>
      </c>
      <c r="B1178" t="s">
        <v>490</v>
      </c>
      <c r="C1178" t="s">
        <v>193</v>
      </c>
      <c r="D1178">
        <v>64</v>
      </c>
      <c r="E1178" t="s">
        <v>779</v>
      </c>
      <c r="F1178" t="s">
        <v>153</v>
      </c>
      <c r="G1178" t="s">
        <v>704</v>
      </c>
      <c r="H1178" t="s">
        <v>106</v>
      </c>
      <c r="I1178">
        <v>259</v>
      </c>
      <c r="J1178" t="s">
        <v>1089</v>
      </c>
    </row>
    <row r="1179" spans="1:10" hidden="1" x14ac:dyDescent="0.25">
      <c r="A1179">
        <v>2018</v>
      </c>
      <c r="C1179" t="s">
        <v>36</v>
      </c>
      <c r="F1179" t="s">
        <v>482</v>
      </c>
    </row>
    <row r="1180" spans="1:10" hidden="1" x14ac:dyDescent="0.25">
      <c r="A1180">
        <v>2018</v>
      </c>
      <c r="F1180" t="s">
        <v>134</v>
      </c>
      <c r="G1180" t="s">
        <v>425</v>
      </c>
    </row>
    <row r="1181" spans="1:10" hidden="1" x14ac:dyDescent="0.25">
      <c r="A1181">
        <v>2018</v>
      </c>
      <c r="B1181" t="s">
        <v>490</v>
      </c>
      <c r="C1181" t="s">
        <v>201</v>
      </c>
      <c r="D1181">
        <v>10</v>
      </c>
      <c r="E1181" t="s">
        <v>1039</v>
      </c>
      <c r="F1181" t="s">
        <v>974</v>
      </c>
      <c r="G1181" t="s">
        <v>1082</v>
      </c>
      <c r="H1181" t="s">
        <v>106</v>
      </c>
      <c r="I1181">
        <v>244</v>
      </c>
      <c r="J1181" t="s">
        <v>733</v>
      </c>
    </row>
    <row r="1182" spans="1:10" hidden="1" x14ac:dyDescent="0.25">
      <c r="A1182">
        <v>2018</v>
      </c>
      <c r="F1182" t="s">
        <v>972</v>
      </c>
    </row>
    <row r="1183" spans="1:10" hidden="1" x14ac:dyDescent="0.25">
      <c r="A1183">
        <v>2018</v>
      </c>
      <c r="F1183" t="s">
        <v>1090</v>
      </c>
      <c r="G1183" t="s">
        <v>1031</v>
      </c>
    </row>
    <row r="1184" spans="1:10" hidden="1" x14ac:dyDescent="0.25">
      <c r="A1184">
        <v>2018</v>
      </c>
      <c r="B1184" t="s">
        <v>490</v>
      </c>
      <c r="C1184" t="s">
        <v>191</v>
      </c>
      <c r="D1184">
        <v>25</v>
      </c>
      <c r="E1184" t="s">
        <v>871</v>
      </c>
      <c r="F1184" t="s">
        <v>584</v>
      </c>
      <c r="G1184" t="s">
        <v>946</v>
      </c>
      <c r="H1184" t="s">
        <v>366</v>
      </c>
      <c r="I1184">
        <v>237</v>
      </c>
      <c r="J1184" t="s">
        <v>531</v>
      </c>
    </row>
    <row r="1185" spans="1:10" hidden="1" x14ac:dyDescent="0.25">
      <c r="A1185">
        <v>2018</v>
      </c>
      <c r="F1185" t="s">
        <v>1091</v>
      </c>
    </row>
    <row r="1186" spans="1:10" hidden="1" x14ac:dyDescent="0.25">
      <c r="A1186">
        <v>2018</v>
      </c>
      <c r="F1186" t="s">
        <v>1092</v>
      </c>
      <c r="G1186" t="s">
        <v>938</v>
      </c>
    </row>
    <row r="1187" spans="1:10" x14ac:dyDescent="0.25">
      <c r="A1187">
        <v>2018</v>
      </c>
      <c r="B1187" t="s">
        <v>490</v>
      </c>
      <c r="C1187" t="s">
        <v>194</v>
      </c>
      <c r="D1187">
        <v>88</v>
      </c>
      <c r="E1187" t="s">
        <v>67</v>
      </c>
      <c r="F1187" t="s">
        <v>629</v>
      </c>
      <c r="G1187" t="s">
        <v>593</v>
      </c>
      <c r="H1187" t="s">
        <v>106</v>
      </c>
      <c r="I1187">
        <v>225</v>
      </c>
      <c r="J1187" t="s">
        <v>840</v>
      </c>
    </row>
    <row r="1188" spans="1:10" hidden="1" x14ac:dyDescent="0.25">
      <c r="A1188">
        <v>2018</v>
      </c>
      <c r="C1188" t="s">
        <v>37</v>
      </c>
      <c r="F1188" t="s">
        <v>992</v>
      </c>
    </row>
    <row r="1189" spans="1:10" hidden="1" x14ac:dyDescent="0.25">
      <c r="A1189">
        <v>2018</v>
      </c>
      <c r="F1189" t="s">
        <v>1093</v>
      </c>
      <c r="G1189" t="s">
        <v>429</v>
      </c>
    </row>
    <row r="1190" spans="1:10" x14ac:dyDescent="0.25">
      <c r="A1190">
        <v>2018</v>
      </c>
      <c r="B1190" t="s">
        <v>490</v>
      </c>
      <c r="C1190" t="s">
        <v>193</v>
      </c>
      <c r="D1190">
        <v>82</v>
      </c>
      <c r="E1190" t="s">
        <v>1062</v>
      </c>
      <c r="F1190" t="s">
        <v>1094</v>
      </c>
      <c r="G1190" t="s">
        <v>1065</v>
      </c>
      <c r="H1190" t="s">
        <v>106</v>
      </c>
      <c r="I1190">
        <v>223</v>
      </c>
      <c r="J1190" t="s">
        <v>1096</v>
      </c>
    </row>
    <row r="1191" spans="1:10" hidden="1" x14ac:dyDescent="0.25">
      <c r="A1191">
        <v>2018</v>
      </c>
      <c r="C1191" t="s">
        <v>36</v>
      </c>
      <c r="F1191" t="s">
        <v>502</v>
      </c>
    </row>
    <row r="1192" spans="1:10" hidden="1" x14ac:dyDescent="0.25">
      <c r="A1192">
        <v>2018</v>
      </c>
      <c r="F1192" t="s">
        <v>1095</v>
      </c>
      <c r="G1192" t="s">
        <v>1066</v>
      </c>
    </row>
    <row r="1193" spans="1:10" hidden="1" x14ac:dyDescent="0.25">
      <c r="A1193">
        <v>2018</v>
      </c>
      <c r="B1193" t="s">
        <v>490</v>
      </c>
      <c r="C1193" t="s">
        <v>191</v>
      </c>
      <c r="D1193">
        <v>40</v>
      </c>
      <c r="E1193" t="s">
        <v>671</v>
      </c>
      <c r="F1193" t="s">
        <v>948</v>
      </c>
      <c r="G1193" t="s">
        <v>937</v>
      </c>
      <c r="H1193" t="s">
        <v>366</v>
      </c>
      <c r="I1193">
        <v>197</v>
      </c>
      <c r="J1193" t="s">
        <v>733</v>
      </c>
    </row>
    <row r="1194" spans="1:10" hidden="1" x14ac:dyDescent="0.25">
      <c r="A1194">
        <v>2018</v>
      </c>
      <c r="F1194" t="s">
        <v>1097</v>
      </c>
    </row>
    <row r="1195" spans="1:10" hidden="1" x14ac:dyDescent="0.25">
      <c r="A1195">
        <v>2018</v>
      </c>
      <c r="F1195" t="s">
        <v>1004</v>
      </c>
      <c r="G1195" t="s">
        <v>938</v>
      </c>
    </row>
    <row r="1196" spans="1:10" hidden="1" x14ac:dyDescent="0.25">
      <c r="A1196">
        <v>2018</v>
      </c>
      <c r="B1196" t="s">
        <v>490</v>
      </c>
      <c r="C1196" t="s">
        <v>191</v>
      </c>
      <c r="D1196">
        <v>34</v>
      </c>
      <c r="E1196" t="s">
        <v>935</v>
      </c>
      <c r="F1196" t="s">
        <v>616</v>
      </c>
      <c r="G1196" t="s">
        <v>946</v>
      </c>
      <c r="H1196" t="s">
        <v>366</v>
      </c>
      <c r="I1196">
        <v>195</v>
      </c>
      <c r="J1196" t="s">
        <v>330</v>
      </c>
    </row>
    <row r="1197" spans="1:10" hidden="1" x14ac:dyDescent="0.25">
      <c r="A1197">
        <v>2018</v>
      </c>
      <c r="F1197" t="s">
        <v>1098</v>
      </c>
    </row>
    <row r="1198" spans="1:10" hidden="1" x14ac:dyDescent="0.25">
      <c r="A1198">
        <v>2018</v>
      </c>
      <c r="F1198" t="s">
        <v>399</v>
      </c>
      <c r="G1198" t="s">
        <v>938</v>
      </c>
    </row>
    <row r="1199" spans="1:10" hidden="1" x14ac:dyDescent="0.25">
      <c r="A1199">
        <v>2018</v>
      </c>
      <c r="B1199" t="s">
        <v>490</v>
      </c>
      <c r="C1199" t="s">
        <v>201</v>
      </c>
      <c r="D1199">
        <v>6</v>
      </c>
      <c r="E1199" t="s">
        <v>1075</v>
      </c>
      <c r="F1199" t="s">
        <v>1099</v>
      </c>
      <c r="G1199" t="s">
        <v>1078</v>
      </c>
      <c r="H1199" t="s">
        <v>106</v>
      </c>
      <c r="I1199">
        <v>137</v>
      </c>
      <c r="J1199" t="s">
        <v>668</v>
      </c>
    </row>
    <row r="1200" spans="1:10" hidden="1" x14ac:dyDescent="0.25">
      <c r="A1200">
        <v>2018</v>
      </c>
      <c r="F1200" t="s">
        <v>404</v>
      </c>
    </row>
    <row r="1201" spans="1:10" hidden="1" x14ac:dyDescent="0.25">
      <c r="A1201">
        <v>2018</v>
      </c>
      <c r="F1201" t="s">
        <v>587</v>
      </c>
      <c r="G1201" t="s">
        <v>1080</v>
      </c>
    </row>
    <row r="1202" spans="1:10" hidden="1" x14ac:dyDescent="0.25">
      <c r="A1202">
        <v>2018</v>
      </c>
      <c r="B1202" t="s">
        <v>490</v>
      </c>
      <c r="C1202" t="s">
        <v>201</v>
      </c>
      <c r="D1202">
        <v>17</v>
      </c>
      <c r="E1202" t="s">
        <v>58</v>
      </c>
      <c r="F1202" t="s">
        <v>172</v>
      </c>
      <c r="G1202" t="s">
        <v>1082</v>
      </c>
      <c r="H1202" t="s">
        <v>106</v>
      </c>
      <c r="I1202">
        <v>123</v>
      </c>
      <c r="J1202" t="s">
        <v>733</v>
      </c>
    </row>
    <row r="1203" spans="1:10" hidden="1" x14ac:dyDescent="0.25">
      <c r="A1203">
        <v>2018</v>
      </c>
      <c r="F1203" t="s">
        <v>1100</v>
      </c>
    </row>
    <row r="1204" spans="1:10" hidden="1" x14ac:dyDescent="0.25">
      <c r="A1204">
        <v>2018</v>
      </c>
      <c r="F1204" t="s">
        <v>1101</v>
      </c>
      <c r="G1204" t="s">
        <v>1083</v>
      </c>
    </row>
    <row r="1205" spans="1:10" x14ac:dyDescent="0.25">
      <c r="A1205">
        <v>2018</v>
      </c>
      <c r="B1205" t="s">
        <v>490</v>
      </c>
      <c r="C1205" t="s">
        <v>193</v>
      </c>
      <c r="D1205">
        <v>94</v>
      </c>
      <c r="E1205" t="s">
        <v>1053</v>
      </c>
      <c r="F1205" t="s">
        <v>144</v>
      </c>
      <c r="G1205" t="s">
        <v>593</v>
      </c>
      <c r="H1205" t="s">
        <v>106</v>
      </c>
      <c r="I1205">
        <v>92</v>
      </c>
      <c r="J1205" t="s">
        <v>840</v>
      </c>
    </row>
    <row r="1206" spans="1:10" hidden="1" x14ac:dyDescent="0.25">
      <c r="A1206">
        <v>2018</v>
      </c>
      <c r="C1206" t="s">
        <v>36</v>
      </c>
      <c r="F1206" t="s">
        <v>595</v>
      </c>
    </row>
    <row r="1207" spans="1:10" hidden="1" x14ac:dyDescent="0.25">
      <c r="A1207">
        <v>2018</v>
      </c>
      <c r="F1207" t="s">
        <v>1102</v>
      </c>
      <c r="G1207" t="s">
        <v>429</v>
      </c>
    </row>
    <row r="1208" spans="1:10" x14ac:dyDescent="0.25">
      <c r="A1208">
        <v>2018</v>
      </c>
      <c r="B1208" t="s">
        <v>490</v>
      </c>
      <c r="C1208" t="s">
        <v>194</v>
      </c>
      <c r="D1208">
        <v>98</v>
      </c>
      <c r="E1208" t="s">
        <v>5</v>
      </c>
      <c r="F1208" t="s">
        <v>655</v>
      </c>
      <c r="G1208" t="s">
        <v>709</v>
      </c>
      <c r="H1208" t="s">
        <v>106</v>
      </c>
      <c r="I1208">
        <v>92</v>
      </c>
      <c r="J1208" t="s">
        <v>733</v>
      </c>
    </row>
    <row r="1209" spans="1:10" hidden="1" x14ac:dyDescent="0.25">
      <c r="A1209">
        <v>2018</v>
      </c>
      <c r="C1209" t="s">
        <v>37</v>
      </c>
      <c r="F1209" t="s">
        <v>814</v>
      </c>
    </row>
    <row r="1210" spans="1:10" hidden="1" x14ac:dyDescent="0.25">
      <c r="A1210">
        <v>2018</v>
      </c>
      <c r="F1210" t="s">
        <v>159</v>
      </c>
      <c r="G1210" t="s">
        <v>1050</v>
      </c>
    </row>
    <row r="1211" spans="1:10" hidden="1" x14ac:dyDescent="0.25">
      <c r="A1211">
        <v>2018</v>
      </c>
      <c r="B1211" t="s">
        <v>490</v>
      </c>
      <c r="C1211" t="s">
        <v>201</v>
      </c>
      <c r="D1211">
        <v>4</v>
      </c>
      <c r="E1211" t="s">
        <v>925</v>
      </c>
      <c r="F1211" t="s">
        <v>686</v>
      </c>
      <c r="G1211" t="s">
        <v>1104</v>
      </c>
      <c r="H1211" t="s">
        <v>106</v>
      </c>
      <c r="I1211">
        <v>65</v>
      </c>
      <c r="J1211" t="s">
        <v>1022</v>
      </c>
    </row>
    <row r="1212" spans="1:10" hidden="1" x14ac:dyDescent="0.25">
      <c r="A1212">
        <v>2018</v>
      </c>
      <c r="F1212" t="s">
        <v>1103</v>
      </c>
    </row>
    <row r="1213" spans="1:10" hidden="1" x14ac:dyDescent="0.25">
      <c r="A1213">
        <v>2018</v>
      </c>
      <c r="F1213" t="s">
        <v>510</v>
      </c>
      <c r="G1213" t="s">
        <v>1105</v>
      </c>
    </row>
    <row r="1214" spans="1:10" hidden="1" x14ac:dyDescent="0.25">
      <c r="A1214">
        <v>2018</v>
      </c>
      <c r="B1214" t="s">
        <v>86</v>
      </c>
      <c r="C1214" t="s">
        <v>191</v>
      </c>
      <c r="D1214">
        <v>26</v>
      </c>
      <c r="E1214" t="s">
        <v>671</v>
      </c>
      <c r="F1214" t="s">
        <v>382</v>
      </c>
      <c r="G1214" t="s">
        <v>937</v>
      </c>
      <c r="H1214" t="s">
        <v>366</v>
      </c>
      <c r="I1214">
        <v>369</v>
      </c>
      <c r="J1214" t="s">
        <v>1106</v>
      </c>
    </row>
    <row r="1215" spans="1:10" hidden="1" x14ac:dyDescent="0.25">
      <c r="A1215">
        <v>2018</v>
      </c>
      <c r="F1215" t="s">
        <v>873</v>
      </c>
    </row>
    <row r="1216" spans="1:10" hidden="1" x14ac:dyDescent="0.25">
      <c r="A1216">
        <v>2018</v>
      </c>
      <c r="F1216" t="s">
        <v>952</v>
      </c>
      <c r="G1216" t="s">
        <v>938</v>
      </c>
    </row>
    <row r="1217" spans="1:10" hidden="1" x14ac:dyDescent="0.25">
      <c r="A1217">
        <v>2018</v>
      </c>
      <c r="B1217" t="s">
        <v>86</v>
      </c>
      <c r="C1217" t="s">
        <v>191</v>
      </c>
      <c r="D1217">
        <v>28</v>
      </c>
      <c r="E1217" t="s">
        <v>1014</v>
      </c>
      <c r="F1217" t="s">
        <v>630</v>
      </c>
      <c r="G1217" t="s">
        <v>937</v>
      </c>
      <c r="H1217" t="s">
        <v>366</v>
      </c>
      <c r="I1217" t="s">
        <v>1107</v>
      </c>
      <c r="J1217" t="s">
        <v>1106</v>
      </c>
    </row>
    <row r="1218" spans="1:10" hidden="1" x14ac:dyDescent="0.25">
      <c r="A1218">
        <v>2018</v>
      </c>
      <c r="F1218" t="s">
        <v>353</v>
      </c>
    </row>
    <row r="1219" spans="1:10" hidden="1" x14ac:dyDescent="0.25">
      <c r="A1219">
        <v>2018</v>
      </c>
      <c r="F1219" t="s">
        <v>1015</v>
      </c>
    </row>
    <row r="1220" spans="1:10" hidden="1" x14ac:dyDescent="0.25">
      <c r="A1220">
        <v>2019</v>
      </c>
      <c r="B1220">
        <v>1</v>
      </c>
      <c r="C1220" t="s">
        <v>201</v>
      </c>
      <c r="D1220">
        <v>8</v>
      </c>
      <c r="E1220" t="s">
        <v>849</v>
      </c>
      <c r="F1220" t="s">
        <v>136</v>
      </c>
      <c r="G1220" t="s">
        <v>850</v>
      </c>
      <c r="H1220" t="s">
        <v>106</v>
      </c>
      <c r="I1220">
        <v>385</v>
      </c>
      <c r="J1220" s="5">
        <v>1.0001223842592593</v>
      </c>
    </row>
    <row r="1221" spans="1:10" hidden="1" x14ac:dyDescent="0.25">
      <c r="A1221">
        <v>2019</v>
      </c>
      <c r="F1221" t="s">
        <v>542</v>
      </c>
    </row>
    <row r="1222" spans="1:10" hidden="1" x14ac:dyDescent="0.25">
      <c r="A1222">
        <v>2019</v>
      </c>
      <c r="F1222" t="s">
        <v>1028</v>
      </c>
      <c r="G1222" t="s">
        <v>851</v>
      </c>
    </row>
    <row r="1223" spans="1:10" hidden="1" x14ac:dyDescent="0.25">
      <c r="A1223">
        <v>2019</v>
      </c>
      <c r="B1223">
        <v>2</v>
      </c>
      <c r="C1223" t="s">
        <v>201</v>
      </c>
      <c r="D1223">
        <v>7</v>
      </c>
      <c r="E1223" t="s">
        <v>849</v>
      </c>
      <c r="F1223" t="s">
        <v>672</v>
      </c>
      <c r="G1223" t="s">
        <v>850</v>
      </c>
      <c r="H1223" t="s">
        <v>106</v>
      </c>
      <c r="I1223">
        <v>385</v>
      </c>
      <c r="J1223">
        <v>16.972000000000001</v>
      </c>
    </row>
    <row r="1224" spans="1:10" hidden="1" x14ac:dyDescent="0.25">
      <c r="A1224">
        <v>2019</v>
      </c>
      <c r="F1224" t="s">
        <v>599</v>
      </c>
    </row>
    <row r="1225" spans="1:10" hidden="1" x14ac:dyDescent="0.25">
      <c r="A1225">
        <v>2019</v>
      </c>
      <c r="F1225" t="s">
        <v>1017</v>
      </c>
      <c r="G1225" t="s">
        <v>851</v>
      </c>
    </row>
    <row r="1226" spans="1:10" hidden="1" x14ac:dyDescent="0.25">
      <c r="A1226">
        <v>2019</v>
      </c>
      <c r="B1226">
        <v>3</v>
      </c>
      <c r="C1226" t="s">
        <v>201</v>
      </c>
      <c r="D1226">
        <v>11</v>
      </c>
      <c r="E1226" t="s">
        <v>58</v>
      </c>
      <c r="F1226" t="s">
        <v>802</v>
      </c>
      <c r="G1226" t="s">
        <v>1082</v>
      </c>
      <c r="H1226" t="s">
        <v>106</v>
      </c>
      <c r="I1226">
        <v>379</v>
      </c>
      <c r="J1226" t="s">
        <v>1109</v>
      </c>
    </row>
    <row r="1227" spans="1:10" hidden="1" x14ac:dyDescent="0.25">
      <c r="A1227">
        <v>2019</v>
      </c>
      <c r="F1227" t="s">
        <v>859</v>
      </c>
    </row>
    <row r="1228" spans="1:10" hidden="1" x14ac:dyDescent="0.25">
      <c r="A1228">
        <v>2019</v>
      </c>
      <c r="F1228" t="s">
        <v>1108</v>
      </c>
      <c r="G1228" t="s">
        <v>1083</v>
      </c>
    </row>
    <row r="1229" spans="1:10" hidden="1" x14ac:dyDescent="0.25">
      <c r="A1229">
        <v>2019</v>
      </c>
      <c r="B1229">
        <v>4</v>
      </c>
      <c r="C1229" t="s">
        <v>201</v>
      </c>
      <c r="D1229">
        <v>1</v>
      </c>
      <c r="E1229" t="s">
        <v>346</v>
      </c>
      <c r="F1229" t="s">
        <v>648</v>
      </c>
      <c r="G1229" t="s">
        <v>1030</v>
      </c>
      <c r="H1229" t="s">
        <v>106</v>
      </c>
      <c r="I1229">
        <v>376</v>
      </c>
      <c r="J1229" t="s">
        <v>1110</v>
      </c>
    </row>
    <row r="1230" spans="1:10" hidden="1" x14ac:dyDescent="0.25">
      <c r="A1230">
        <v>2019</v>
      </c>
      <c r="F1230" t="s">
        <v>332</v>
      </c>
    </row>
    <row r="1231" spans="1:10" hidden="1" x14ac:dyDescent="0.25">
      <c r="A1231">
        <v>2019</v>
      </c>
      <c r="F1231" t="s">
        <v>348</v>
      </c>
      <c r="G1231" t="s">
        <v>1031</v>
      </c>
    </row>
    <row r="1232" spans="1:10" hidden="1" x14ac:dyDescent="0.25">
      <c r="A1232">
        <v>2019</v>
      </c>
      <c r="B1232">
        <v>5</v>
      </c>
      <c r="C1232" t="s">
        <v>201</v>
      </c>
      <c r="D1232">
        <v>3</v>
      </c>
      <c r="E1232" t="s">
        <v>346</v>
      </c>
      <c r="F1232" t="s">
        <v>936</v>
      </c>
      <c r="G1232" t="s">
        <v>1030</v>
      </c>
      <c r="H1232" t="s">
        <v>106</v>
      </c>
      <c r="I1232">
        <v>370</v>
      </c>
      <c r="J1232" t="s">
        <v>1111</v>
      </c>
    </row>
    <row r="1233" spans="1:10" hidden="1" x14ac:dyDescent="0.25">
      <c r="A1233">
        <v>2019</v>
      </c>
      <c r="F1233" t="s">
        <v>855</v>
      </c>
    </row>
    <row r="1234" spans="1:10" hidden="1" x14ac:dyDescent="0.25">
      <c r="A1234">
        <v>2019</v>
      </c>
      <c r="F1234" t="s">
        <v>742</v>
      </c>
      <c r="G1234" t="s">
        <v>1031</v>
      </c>
    </row>
    <row r="1235" spans="1:10" hidden="1" x14ac:dyDescent="0.25">
      <c r="A1235">
        <v>2019</v>
      </c>
      <c r="B1235">
        <v>6</v>
      </c>
      <c r="C1235" t="s">
        <v>191</v>
      </c>
      <c r="D1235">
        <v>36</v>
      </c>
      <c r="E1235" t="s">
        <v>940</v>
      </c>
      <c r="F1235" t="s">
        <v>543</v>
      </c>
      <c r="G1235" t="s">
        <v>942</v>
      </c>
      <c r="H1235" t="s">
        <v>106</v>
      </c>
      <c r="I1235">
        <v>368</v>
      </c>
      <c r="J1235" t="s">
        <v>1112</v>
      </c>
    </row>
    <row r="1236" spans="1:10" hidden="1" x14ac:dyDescent="0.25">
      <c r="A1236">
        <v>2019</v>
      </c>
      <c r="F1236" t="s">
        <v>370</v>
      </c>
    </row>
    <row r="1237" spans="1:10" hidden="1" x14ac:dyDescent="0.25">
      <c r="A1237">
        <v>2019</v>
      </c>
      <c r="F1237" t="s">
        <v>941</v>
      </c>
      <c r="G1237" t="s">
        <v>938</v>
      </c>
    </row>
    <row r="1238" spans="1:10" hidden="1" x14ac:dyDescent="0.25">
      <c r="A1238">
        <v>2019</v>
      </c>
      <c r="B1238">
        <v>7</v>
      </c>
      <c r="C1238" t="s">
        <v>191</v>
      </c>
      <c r="D1238">
        <v>38</v>
      </c>
      <c r="E1238" t="s">
        <v>935</v>
      </c>
      <c r="F1238" t="s">
        <v>1113</v>
      </c>
      <c r="G1238" t="s">
        <v>937</v>
      </c>
      <c r="H1238" t="s">
        <v>366</v>
      </c>
      <c r="I1238">
        <v>367</v>
      </c>
      <c r="J1238" t="s">
        <v>1114</v>
      </c>
    </row>
    <row r="1239" spans="1:10" hidden="1" x14ac:dyDescent="0.25">
      <c r="A1239">
        <v>2019</v>
      </c>
      <c r="F1239" t="s">
        <v>1041</v>
      </c>
    </row>
    <row r="1240" spans="1:10" hidden="1" x14ac:dyDescent="0.25">
      <c r="A1240">
        <v>2019</v>
      </c>
      <c r="F1240" t="s">
        <v>856</v>
      </c>
      <c r="G1240" t="s">
        <v>938</v>
      </c>
    </row>
    <row r="1241" spans="1:10" hidden="1" x14ac:dyDescent="0.25">
      <c r="A1241">
        <v>2019</v>
      </c>
      <c r="B1241">
        <v>8</v>
      </c>
      <c r="C1241" t="s">
        <v>191</v>
      </c>
      <c r="D1241">
        <v>28</v>
      </c>
      <c r="E1241" t="s">
        <v>1014</v>
      </c>
      <c r="F1241" t="s">
        <v>630</v>
      </c>
      <c r="G1241" t="s">
        <v>937</v>
      </c>
      <c r="H1241" t="s">
        <v>366</v>
      </c>
      <c r="I1241">
        <v>366</v>
      </c>
      <c r="J1241" t="s">
        <v>1115</v>
      </c>
    </row>
    <row r="1242" spans="1:10" hidden="1" x14ac:dyDescent="0.25">
      <c r="A1242">
        <v>2019</v>
      </c>
      <c r="F1242" t="s">
        <v>353</v>
      </c>
    </row>
    <row r="1243" spans="1:10" hidden="1" x14ac:dyDescent="0.25">
      <c r="A1243">
        <v>2019</v>
      </c>
      <c r="F1243" t="s">
        <v>1015</v>
      </c>
      <c r="G1243" t="s">
        <v>938</v>
      </c>
    </row>
    <row r="1244" spans="1:10" hidden="1" x14ac:dyDescent="0.25">
      <c r="A1244">
        <v>2019</v>
      </c>
      <c r="B1244">
        <v>9</v>
      </c>
      <c r="C1244" t="s">
        <v>191</v>
      </c>
      <c r="D1244">
        <v>22</v>
      </c>
      <c r="E1244" t="s">
        <v>943</v>
      </c>
      <c r="F1244" t="s">
        <v>961</v>
      </c>
      <c r="G1244" t="s">
        <v>946</v>
      </c>
      <c r="H1244" t="s">
        <v>106</v>
      </c>
      <c r="I1244">
        <v>365</v>
      </c>
      <c r="J1244" t="s">
        <v>1116</v>
      </c>
    </row>
    <row r="1245" spans="1:10" hidden="1" x14ac:dyDescent="0.25">
      <c r="A1245">
        <v>2019</v>
      </c>
      <c r="F1245" t="s">
        <v>1088</v>
      </c>
    </row>
    <row r="1246" spans="1:10" hidden="1" x14ac:dyDescent="0.25">
      <c r="A1246">
        <v>2019</v>
      </c>
      <c r="F1246" t="s">
        <v>747</v>
      </c>
      <c r="G1246" t="s">
        <v>938</v>
      </c>
    </row>
    <row r="1247" spans="1:10" hidden="1" x14ac:dyDescent="0.25">
      <c r="A1247">
        <v>2019</v>
      </c>
      <c r="B1247">
        <v>10</v>
      </c>
      <c r="C1247" t="s">
        <v>191</v>
      </c>
      <c r="D1247">
        <v>48</v>
      </c>
      <c r="E1247" t="s">
        <v>1084</v>
      </c>
      <c r="F1247" t="s">
        <v>965</v>
      </c>
      <c r="G1247" t="s">
        <v>937</v>
      </c>
      <c r="H1247" t="s">
        <v>106</v>
      </c>
      <c r="I1247">
        <v>364</v>
      </c>
      <c r="J1247" t="s">
        <v>1117</v>
      </c>
    </row>
    <row r="1248" spans="1:10" hidden="1" x14ac:dyDescent="0.25">
      <c r="A1248">
        <v>2019</v>
      </c>
      <c r="F1248" t="s">
        <v>685</v>
      </c>
    </row>
    <row r="1249" spans="1:10" hidden="1" x14ac:dyDescent="0.25">
      <c r="A1249">
        <v>2019</v>
      </c>
      <c r="F1249" t="s">
        <v>863</v>
      </c>
      <c r="G1249" t="s">
        <v>938</v>
      </c>
    </row>
    <row r="1250" spans="1:10" hidden="1" x14ac:dyDescent="0.25">
      <c r="A1250">
        <v>2019</v>
      </c>
      <c r="B1250">
        <v>11</v>
      </c>
      <c r="C1250" t="s">
        <v>191</v>
      </c>
      <c r="D1250">
        <v>26</v>
      </c>
      <c r="E1250" t="s">
        <v>671</v>
      </c>
      <c r="F1250" t="s">
        <v>382</v>
      </c>
      <c r="G1250" t="s">
        <v>1119</v>
      </c>
      <c r="H1250" t="s">
        <v>366</v>
      </c>
      <c r="I1250">
        <v>364</v>
      </c>
      <c r="J1250" t="s">
        <v>1117</v>
      </c>
    </row>
    <row r="1251" spans="1:10" hidden="1" x14ac:dyDescent="0.25">
      <c r="A1251">
        <v>2019</v>
      </c>
      <c r="F1251" t="s">
        <v>1118</v>
      </c>
    </row>
    <row r="1252" spans="1:10" hidden="1" x14ac:dyDescent="0.25">
      <c r="A1252">
        <v>2019</v>
      </c>
      <c r="F1252" t="s">
        <v>952</v>
      </c>
      <c r="G1252" t="s">
        <v>938</v>
      </c>
    </row>
    <row r="1253" spans="1:10" hidden="1" x14ac:dyDescent="0.25">
      <c r="A1253">
        <v>2019</v>
      </c>
      <c r="B1253">
        <v>12</v>
      </c>
      <c r="C1253" t="s">
        <v>191</v>
      </c>
      <c r="D1253">
        <v>30</v>
      </c>
      <c r="E1253" t="s">
        <v>1120</v>
      </c>
      <c r="F1253" t="s">
        <v>144</v>
      </c>
      <c r="G1253" t="s">
        <v>937</v>
      </c>
      <c r="H1253" t="s">
        <v>106</v>
      </c>
      <c r="I1253">
        <v>363</v>
      </c>
      <c r="J1253" t="s">
        <v>1122</v>
      </c>
    </row>
    <row r="1254" spans="1:10" hidden="1" x14ac:dyDescent="0.25">
      <c r="A1254">
        <v>2019</v>
      </c>
      <c r="F1254" t="s">
        <v>381</v>
      </c>
    </row>
    <row r="1255" spans="1:10" hidden="1" x14ac:dyDescent="0.25">
      <c r="A1255">
        <v>2019</v>
      </c>
      <c r="F1255" t="s">
        <v>1121</v>
      </c>
      <c r="G1255" t="s">
        <v>938</v>
      </c>
    </row>
    <row r="1256" spans="1:10" hidden="1" x14ac:dyDescent="0.25">
      <c r="A1256">
        <v>2019</v>
      </c>
      <c r="B1256">
        <v>13</v>
      </c>
      <c r="C1256" t="s">
        <v>191</v>
      </c>
      <c r="D1256">
        <v>23</v>
      </c>
      <c r="E1256" t="s">
        <v>1013</v>
      </c>
      <c r="F1256" t="s">
        <v>1123</v>
      </c>
      <c r="G1256" t="s">
        <v>946</v>
      </c>
      <c r="H1256" t="s">
        <v>366</v>
      </c>
      <c r="I1256">
        <v>362</v>
      </c>
      <c r="J1256" t="s">
        <v>1124</v>
      </c>
    </row>
    <row r="1257" spans="1:10" hidden="1" x14ac:dyDescent="0.25">
      <c r="A1257">
        <v>2019</v>
      </c>
      <c r="F1257" t="s">
        <v>858</v>
      </c>
    </row>
    <row r="1258" spans="1:10" hidden="1" x14ac:dyDescent="0.25">
      <c r="A1258">
        <v>2019</v>
      </c>
      <c r="F1258" t="s">
        <v>423</v>
      </c>
      <c r="G1258" t="s">
        <v>938</v>
      </c>
    </row>
    <row r="1259" spans="1:10" hidden="1" x14ac:dyDescent="0.25">
      <c r="A1259">
        <v>2019</v>
      </c>
      <c r="B1259">
        <v>14</v>
      </c>
      <c r="C1259" t="s">
        <v>191</v>
      </c>
      <c r="D1259">
        <v>39</v>
      </c>
      <c r="E1259" t="s">
        <v>947</v>
      </c>
      <c r="F1259" t="s">
        <v>590</v>
      </c>
      <c r="G1259" t="s">
        <v>937</v>
      </c>
      <c r="H1259" t="s">
        <v>106</v>
      </c>
      <c r="I1259">
        <v>362</v>
      </c>
      <c r="J1259" t="s">
        <v>1124</v>
      </c>
    </row>
    <row r="1260" spans="1:10" hidden="1" x14ac:dyDescent="0.25">
      <c r="A1260">
        <v>2019</v>
      </c>
      <c r="F1260" t="s">
        <v>690</v>
      </c>
    </row>
    <row r="1261" spans="1:10" hidden="1" x14ac:dyDescent="0.25">
      <c r="A1261">
        <v>2019</v>
      </c>
      <c r="F1261" t="s">
        <v>444</v>
      </c>
      <c r="G1261" t="s">
        <v>938</v>
      </c>
    </row>
    <row r="1262" spans="1:10" hidden="1" x14ac:dyDescent="0.25">
      <c r="A1262">
        <v>2019</v>
      </c>
      <c r="B1262">
        <v>15</v>
      </c>
      <c r="C1262" t="s">
        <v>191</v>
      </c>
      <c r="D1262">
        <v>25</v>
      </c>
      <c r="E1262" t="s">
        <v>871</v>
      </c>
      <c r="F1262" t="s">
        <v>1125</v>
      </c>
      <c r="G1262" t="s">
        <v>937</v>
      </c>
      <c r="H1262" t="s">
        <v>366</v>
      </c>
      <c r="I1262">
        <v>357</v>
      </c>
      <c r="J1262" t="s">
        <v>1126</v>
      </c>
    </row>
    <row r="1263" spans="1:10" hidden="1" x14ac:dyDescent="0.25">
      <c r="A1263">
        <v>2019</v>
      </c>
      <c r="F1263" t="s">
        <v>873</v>
      </c>
    </row>
    <row r="1264" spans="1:10" hidden="1" x14ac:dyDescent="0.25">
      <c r="A1264">
        <v>2019</v>
      </c>
      <c r="F1264" t="s">
        <v>966</v>
      </c>
      <c r="G1264" t="s">
        <v>938</v>
      </c>
    </row>
    <row r="1265" spans="1:10" hidden="1" x14ac:dyDescent="0.25">
      <c r="A1265">
        <v>2019</v>
      </c>
      <c r="B1265">
        <v>16</v>
      </c>
      <c r="C1265" t="s">
        <v>191</v>
      </c>
      <c r="D1265">
        <v>20</v>
      </c>
      <c r="E1265" t="s">
        <v>1127</v>
      </c>
      <c r="F1265" t="s">
        <v>1128</v>
      </c>
      <c r="G1265" t="s">
        <v>937</v>
      </c>
      <c r="H1265" t="s">
        <v>366</v>
      </c>
      <c r="I1265">
        <v>356</v>
      </c>
      <c r="J1265" t="s">
        <v>1130</v>
      </c>
    </row>
    <row r="1266" spans="1:10" hidden="1" x14ac:dyDescent="0.25">
      <c r="A1266">
        <v>2019</v>
      </c>
      <c r="F1266" t="s">
        <v>1129</v>
      </c>
    </row>
    <row r="1267" spans="1:10" hidden="1" x14ac:dyDescent="0.25">
      <c r="A1267">
        <v>2019</v>
      </c>
      <c r="F1267" t="s">
        <v>371</v>
      </c>
      <c r="G1267" t="s">
        <v>938</v>
      </c>
    </row>
    <row r="1268" spans="1:10" hidden="1" x14ac:dyDescent="0.25">
      <c r="A1268">
        <v>2019</v>
      </c>
      <c r="B1268">
        <v>17</v>
      </c>
      <c r="C1268" t="s">
        <v>191</v>
      </c>
      <c r="D1268">
        <v>50</v>
      </c>
      <c r="E1268" t="s">
        <v>9</v>
      </c>
      <c r="F1268" t="s">
        <v>1059</v>
      </c>
      <c r="G1268" t="s">
        <v>946</v>
      </c>
      <c r="H1268" t="s">
        <v>106</v>
      </c>
      <c r="I1268">
        <v>355</v>
      </c>
      <c r="J1268" t="s">
        <v>1131</v>
      </c>
    </row>
    <row r="1269" spans="1:10" hidden="1" x14ac:dyDescent="0.25">
      <c r="A1269">
        <v>2019</v>
      </c>
      <c r="F1269" t="s">
        <v>1060</v>
      </c>
    </row>
    <row r="1270" spans="1:10" hidden="1" x14ac:dyDescent="0.25">
      <c r="A1270">
        <v>2019</v>
      </c>
      <c r="F1270" t="s">
        <v>1042</v>
      </c>
      <c r="G1270" t="s">
        <v>938</v>
      </c>
    </row>
    <row r="1271" spans="1:10" hidden="1" x14ac:dyDescent="0.25">
      <c r="A1271">
        <v>2019</v>
      </c>
      <c r="B1271">
        <v>18</v>
      </c>
      <c r="C1271" t="s">
        <v>191</v>
      </c>
      <c r="D1271">
        <v>47</v>
      </c>
      <c r="E1271" t="s">
        <v>1132</v>
      </c>
      <c r="F1271" t="s">
        <v>955</v>
      </c>
      <c r="G1271" t="s">
        <v>957</v>
      </c>
      <c r="H1271" t="s">
        <v>366</v>
      </c>
      <c r="I1271">
        <v>352</v>
      </c>
      <c r="J1271" t="s">
        <v>1133</v>
      </c>
    </row>
    <row r="1272" spans="1:10" hidden="1" x14ac:dyDescent="0.25">
      <c r="A1272">
        <v>2019</v>
      </c>
      <c r="F1272" t="s">
        <v>384</v>
      </c>
    </row>
    <row r="1273" spans="1:10" hidden="1" x14ac:dyDescent="0.25">
      <c r="A1273">
        <v>2019</v>
      </c>
      <c r="F1273" t="s">
        <v>956</v>
      </c>
      <c r="G1273" t="s">
        <v>938</v>
      </c>
    </row>
    <row r="1274" spans="1:10" hidden="1" x14ac:dyDescent="0.25">
      <c r="A1274">
        <v>2019</v>
      </c>
      <c r="B1274">
        <v>19</v>
      </c>
      <c r="C1274" t="s">
        <v>191</v>
      </c>
      <c r="D1274">
        <v>32</v>
      </c>
      <c r="E1274" t="s">
        <v>943</v>
      </c>
      <c r="F1274" t="s">
        <v>1134</v>
      </c>
      <c r="G1274" t="s">
        <v>946</v>
      </c>
      <c r="H1274" t="s">
        <v>106</v>
      </c>
      <c r="I1274">
        <v>348</v>
      </c>
      <c r="J1274" t="s">
        <v>1135</v>
      </c>
    </row>
    <row r="1275" spans="1:10" hidden="1" x14ac:dyDescent="0.25">
      <c r="A1275">
        <v>2019</v>
      </c>
      <c r="F1275" t="s">
        <v>404</v>
      </c>
    </row>
    <row r="1276" spans="1:10" hidden="1" x14ac:dyDescent="0.25">
      <c r="A1276">
        <v>2019</v>
      </c>
      <c r="F1276" t="s">
        <v>944</v>
      </c>
      <c r="G1276" t="s">
        <v>938</v>
      </c>
    </row>
    <row r="1277" spans="1:10" x14ac:dyDescent="0.25">
      <c r="A1277">
        <v>2019</v>
      </c>
      <c r="B1277">
        <v>20</v>
      </c>
      <c r="C1277" t="s">
        <v>193</v>
      </c>
      <c r="D1277">
        <v>51</v>
      </c>
      <c r="E1277" t="s">
        <v>4</v>
      </c>
      <c r="F1277" t="s">
        <v>786</v>
      </c>
      <c r="G1277" t="s">
        <v>1540</v>
      </c>
      <c r="H1277" t="s">
        <v>106</v>
      </c>
      <c r="I1277">
        <v>342</v>
      </c>
      <c r="J1277" t="s">
        <v>1136</v>
      </c>
    </row>
    <row r="1278" spans="1:10" hidden="1" x14ac:dyDescent="0.25">
      <c r="A1278">
        <v>2019</v>
      </c>
      <c r="C1278" t="s">
        <v>36</v>
      </c>
      <c r="F1278" t="s">
        <v>928</v>
      </c>
    </row>
    <row r="1279" spans="1:10" hidden="1" x14ac:dyDescent="0.25">
      <c r="A1279">
        <v>2019</v>
      </c>
      <c r="F1279" t="s">
        <v>977</v>
      </c>
      <c r="G1279" t="s">
        <v>882</v>
      </c>
    </row>
    <row r="1280" spans="1:10" x14ac:dyDescent="0.25">
      <c r="A1280">
        <v>2019</v>
      </c>
      <c r="B1280">
        <v>21</v>
      </c>
      <c r="C1280" t="s">
        <v>193</v>
      </c>
      <c r="D1280">
        <v>91</v>
      </c>
      <c r="E1280" t="s">
        <v>77</v>
      </c>
      <c r="F1280" t="s">
        <v>521</v>
      </c>
      <c r="G1280" t="s">
        <v>593</v>
      </c>
      <c r="H1280" t="s">
        <v>106</v>
      </c>
      <c r="I1280">
        <v>342</v>
      </c>
      <c r="J1280" t="s">
        <v>1136</v>
      </c>
    </row>
    <row r="1281" spans="1:10" hidden="1" x14ac:dyDescent="0.25">
      <c r="A1281">
        <v>2019</v>
      </c>
      <c r="C1281" t="s">
        <v>36</v>
      </c>
      <c r="F1281" t="s">
        <v>411</v>
      </c>
    </row>
    <row r="1282" spans="1:10" hidden="1" x14ac:dyDescent="0.25">
      <c r="A1282">
        <v>2019</v>
      </c>
      <c r="F1282" t="s">
        <v>150</v>
      </c>
      <c r="G1282" t="s">
        <v>429</v>
      </c>
    </row>
    <row r="1283" spans="1:10" x14ac:dyDescent="0.25">
      <c r="A1283">
        <v>2019</v>
      </c>
      <c r="B1283">
        <v>22</v>
      </c>
      <c r="C1283" t="s">
        <v>193</v>
      </c>
      <c r="D1283">
        <v>93</v>
      </c>
      <c r="E1283" t="s">
        <v>1053</v>
      </c>
      <c r="F1283" t="s">
        <v>168</v>
      </c>
      <c r="G1283" t="s">
        <v>593</v>
      </c>
      <c r="H1283" t="s">
        <v>106</v>
      </c>
      <c r="I1283">
        <v>342</v>
      </c>
      <c r="J1283" t="s">
        <v>1136</v>
      </c>
    </row>
    <row r="1284" spans="1:10" hidden="1" x14ac:dyDescent="0.25">
      <c r="A1284">
        <v>2019</v>
      </c>
      <c r="C1284" t="s">
        <v>36</v>
      </c>
      <c r="F1284" t="s">
        <v>757</v>
      </c>
    </row>
    <row r="1285" spans="1:10" hidden="1" x14ac:dyDescent="0.25">
      <c r="A1285">
        <v>2019</v>
      </c>
      <c r="F1285" t="s">
        <v>450</v>
      </c>
      <c r="G1285" t="s">
        <v>429</v>
      </c>
    </row>
    <row r="1286" spans="1:10" x14ac:dyDescent="0.25">
      <c r="A1286">
        <v>2019</v>
      </c>
      <c r="B1286">
        <v>23</v>
      </c>
      <c r="C1286" t="s">
        <v>193</v>
      </c>
      <c r="D1286">
        <v>67</v>
      </c>
      <c r="E1286" t="s">
        <v>66</v>
      </c>
      <c r="F1286" t="s">
        <v>138</v>
      </c>
      <c r="G1286" t="s">
        <v>877</v>
      </c>
      <c r="H1286" t="s">
        <v>106</v>
      </c>
      <c r="I1286">
        <v>342</v>
      </c>
      <c r="J1286" t="s">
        <v>1136</v>
      </c>
    </row>
    <row r="1287" spans="1:10" hidden="1" x14ac:dyDescent="0.25">
      <c r="A1287">
        <v>2019</v>
      </c>
      <c r="C1287" t="s">
        <v>36</v>
      </c>
      <c r="F1287" t="s">
        <v>910</v>
      </c>
    </row>
    <row r="1288" spans="1:10" hidden="1" x14ac:dyDescent="0.25">
      <c r="A1288">
        <v>2019</v>
      </c>
      <c r="F1288" t="s">
        <v>621</v>
      </c>
      <c r="G1288" t="s">
        <v>879</v>
      </c>
    </row>
    <row r="1289" spans="1:10" x14ac:dyDescent="0.25">
      <c r="A1289">
        <v>2019</v>
      </c>
      <c r="B1289">
        <v>24</v>
      </c>
      <c r="C1289" t="s">
        <v>193</v>
      </c>
      <c r="D1289">
        <v>69</v>
      </c>
      <c r="E1289" t="s">
        <v>874</v>
      </c>
      <c r="F1289" t="s">
        <v>646</v>
      </c>
      <c r="G1289" t="s">
        <v>877</v>
      </c>
      <c r="H1289" t="s">
        <v>106</v>
      </c>
      <c r="I1289">
        <v>341</v>
      </c>
      <c r="J1289" t="s">
        <v>1137</v>
      </c>
    </row>
    <row r="1290" spans="1:10" hidden="1" x14ac:dyDescent="0.25">
      <c r="A1290">
        <v>2019</v>
      </c>
      <c r="C1290" t="s">
        <v>36</v>
      </c>
      <c r="F1290" t="s">
        <v>883</v>
      </c>
    </row>
    <row r="1291" spans="1:10" hidden="1" x14ac:dyDescent="0.25">
      <c r="A1291">
        <v>2019</v>
      </c>
      <c r="F1291" t="s">
        <v>481</v>
      </c>
      <c r="G1291" t="s">
        <v>879</v>
      </c>
    </row>
    <row r="1292" spans="1:10" x14ac:dyDescent="0.25">
      <c r="A1292">
        <v>2019</v>
      </c>
      <c r="B1292">
        <v>25</v>
      </c>
      <c r="C1292" t="s">
        <v>193</v>
      </c>
      <c r="D1292">
        <v>66</v>
      </c>
      <c r="E1292" t="s">
        <v>66</v>
      </c>
      <c r="F1292" t="s">
        <v>167</v>
      </c>
      <c r="G1292" t="s">
        <v>877</v>
      </c>
      <c r="H1292" t="s">
        <v>106</v>
      </c>
      <c r="I1292">
        <v>340</v>
      </c>
      <c r="J1292" t="s">
        <v>1138</v>
      </c>
    </row>
    <row r="1293" spans="1:10" hidden="1" x14ac:dyDescent="0.25">
      <c r="A1293">
        <v>2019</v>
      </c>
      <c r="C1293" t="s">
        <v>36</v>
      </c>
      <c r="F1293" t="s">
        <v>176</v>
      </c>
    </row>
    <row r="1294" spans="1:10" hidden="1" x14ac:dyDescent="0.25">
      <c r="A1294">
        <v>2019</v>
      </c>
      <c r="F1294" t="s">
        <v>884</v>
      </c>
      <c r="G1294" t="s">
        <v>879</v>
      </c>
    </row>
    <row r="1295" spans="1:10" hidden="1" x14ac:dyDescent="0.25">
      <c r="A1295">
        <v>2019</v>
      </c>
      <c r="B1295">
        <v>26</v>
      </c>
      <c r="C1295" t="s">
        <v>191</v>
      </c>
      <c r="D1295">
        <v>29</v>
      </c>
      <c r="E1295" t="s">
        <v>967</v>
      </c>
      <c r="F1295" t="s">
        <v>924</v>
      </c>
      <c r="G1295" t="s">
        <v>957</v>
      </c>
      <c r="H1295" t="s">
        <v>106</v>
      </c>
      <c r="I1295">
        <v>340</v>
      </c>
      <c r="J1295" t="s">
        <v>1138</v>
      </c>
    </row>
    <row r="1296" spans="1:10" hidden="1" x14ac:dyDescent="0.25">
      <c r="A1296">
        <v>2019</v>
      </c>
      <c r="F1296" t="s">
        <v>1139</v>
      </c>
    </row>
    <row r="1297" spans="1:10" hidden="1" x14ac:dyDescent="0.25">
      <c r="A1297">
        <v>2019</v>
      </c>
      <c r="F1297" t="s">
        <v>970</v>
      </c>
      <c r="G1297" t="s">
        <v>938</v>
      </c>
    </row>
    <row r="1298" spans="1:10" x14ac:dyDescent="0.25">
      <c r="A1298">
        <v>2019</v>
      </c>
      <c r="B1298">
        <v>27</v>
      </c>
      <c r="C1298" t="s">
        <v>193</v>
      </c>
      <c r="D1298">
        <v>94</v>
      </c>
      <c r="E1298" t="s">
        <v>1053</v>
      </c>
      <c r="F1298" t="s">
        <v>1102</v>
      </c>
      <c r="G1298" t="s">
        <v>593</v>
      </c>
      <c r="H1298" t="s">
        <v>106</v>
      </c>
      <c r="I1298">
        <v>339</v>
      </c>
      <c r="J1298" t="s">
        <v>1142</v>
      </c>
    </row>
    <row r="1299" spans="1:10" hidden="1" x14ac:dyDescent="0.25">
      <c r="A1299">
        <v>2019</v>
      </c>
      <c r="C1299" t="s">
        <v>36</v>
      </c>
      <c r="F1299" t="s">
        <v>1140</v>
      </c>
    </row>
    <row r="1300" spans="1:10" hidden="1" x14ac:dyDescent="0.25">
      <c r="A1300">
        <v>2019</v>
      </c>
      <c r="F1300" t="s">
        <v>1141</v>
      </c>
      <c r="G1300" t="s">
        <v>429</v>
      </c>
    </row>
    <row r="1301" spans="1:10" x14ac:dyDescent="0.25">
      <c r="A1301">
        <v>2019</v>
      </c>
      <c r="B1301">
        <v>28</v>
      </c>
      <c r="C1301" t="s">
        <v>193</v>
      </c>
      <c r="D1301">
        <v>63</v>
      </c>
      <c r="E1301" t="s">
        <v>114</v>
      </c>
      <c r="F1301" t="s">
        <v>433</v>
      </c>
      <c r="G1301" t="s">
        <v>704</v>
      </c>
      <c r="H1301" t="s">
        <v>106</v>
      </c>
      <c r="I1301">
        <v>337</v>
      </c>
      <c r="J1301" t="s">
        <v>1143</v>
      </c>
    </row>
    <row r="1302" spans="1:10" hidden="1" x14ac:dyDescent="0.25">
      <c r="A1302">
        <v>2019</v>
      </c>
      <c r="C1302" t="s">
        <v>36</v>
      </c>
      <c r="F1302" t="s">
        <v>149</v>
      </c>
    </row>
    <row r="1303" spans="1:10" hidden="1" x14ac:dyDescent="0.25">
      <c r="A1303">
        <v>2019</v>
      </c>
      <c r="F1303" t="s">
        <v>343</v>
      </c>
      <c r="G1303" t="s">
        <v>1144</v>
      </c>
    </row>
    <row r="1304" spans="1:10" x14ac:dyDescent="0.25">
      <c r="A1304">
        <v>2019</v>
      </c>
      <c r="B1304">
        <v>29</v>
      </c>
      <c r="C1304" t="s">
        <v>193</v>
      </c>
      <c r="D1304">
        <v>92</v>
      </c>
      <c r="E1304" t="s">
        <v>77</v>
      </c>
      <c r="F1304" t="s">
        <v>797</v>
      </c>
      <c r="G1304" t="s">
        <v>593</v>
      </c>
      <c r="H1304" t="s">
        <v>106</v>
      </c>
      <c r="I1304">
        <v>337</v>
      </c>
      <c r="J1304" t="s">
        <v>1143</v>
      </c>
    </row>
    <row r="1305" spans="1:10" hidden="1" x14ac:dyDescent="0.25">
      <c r="A1305">
        <v>2019</v>
      </c>
      <c r="C1305" t="s">
        <v>36</v>
      </c>
      <c r="F1305" t="s">
        <v>822</v>
      </c>
    </row>
    <row r="1306" spans="1:10" hidden="1" x14ac:dyDescent="0.25">
      <c r="A1306">
        <v>2019</v>
      </c>
      <c r="F1306" t="s">
        <v>823</v>
      </c>
      <c r="G1306" t="s">
        <v>429</v>
      </c>
    </row>
    <row r="1307" spans="1:10" x14ac:dyDescent="0.25">
      <c r="A1307">
        <v>2019</v>
      </c>
      <c r="B1307">
        <v>30</v>
      </c>
      <c r="C1307" t="s">
        <v>193</v>
      </c>
      <c r="D1307">
        <v>82</v>
      </c>
      <c r="E1307" t="s">
        <v>1062</v>
      </c>
      <c r="F1307" t="s">
        <v>1095</v>
      </c>
      <c r="G1307" t="s">
        <v>1065</v>
      </c>
      <c r="H1307" t="s">
        <v>106</v>
      </c>
      <c r="I1307">
        <v>335</v>
      </c>
      <c r="J1307" t="s">
        <v>1146</v>
      </c>
    </row>
    <row r="1308" spans="1:10" hidden="1" x14ac:dyDescent="0.25">
      <c r="A1308">
        <v>2019</v>
      </c>
      <c r="C1308" t="s">
        <v>36</v>
      </c>
      <c r="F1308" t="s">
        <v>1145</v>
      </c>
    </row>
    <row r="1309" spans="1:10" hidden="1" x14ac:dyDescent="0.25">
      <c r="A1309">
        <v>2019</v>
      </c>
      <c r="F1309" t="s">
        <v>1094</v>
      </c>
      <c r="G1309" t="s">
        <v>1066</v>
      </c>
    </row>
    <row r="1310" spans="1:10" x14ac:dyDescent="0.25">
      <c r="A1310">
        <v>2019</v>
      </c>
      <c r="B1310">
        <v>31</v>
      </c>
      <c r="C1310" t="s">
        <v>194</v>
      </c>
      <c r="D1310">
        <v>56</v>
      </c>
      <c r="E1310" t="s">
        <v>89</v>
      </c>
      <c r="F1310" t="s">
        <v>546</v>
      </c>
      <c r="G1310" t="s">
        <v>593</v>
      </c>
      <c r="H1310" t="s">
        <v>106</v>
      </c>
      <c r="I1310">
        <v>334</v>
      </c>
      <c r="J1310" t="s">
        <v>1147</v>
      </c>
    </row>
    <row r="1311" spans="1:10" hidden="1" x14ac:dyDescent="0.25">
      <c r="A1311">
        <v>2019</v>
      </c>
      <c r="C1311" t="s">
        <v>37</v>
      </c>
      <c r="F1311" t="s">
        <v>1067</v>
      </c>
    </row>
    <row r="1312" spans="1:10" hidden="1" x14ac:dyDescent="0.25">
      <c r="A1312">
        <v>2019</v>
      </c>
      <c r="F1312" t="s">
        <v>1068</v>
      </c>
      <c r="G1312" t="s">
        <v>429</v>
      </c>
    </row>
    <row r="1313" spans="1:10" x14ac:dyDescent="0.25">
      <c r="A1313">
        <v>2019</v>
      </c>
      <c r="B1313">
        <v>32</v>
      </c>
      <c r="C1313" t="s">
        <v>194</v>
      </c>
      <c r="D1313">
        <v>84</v>
      </c>
      <c r="E1313" t="s">
        <v>513</v>
      </c>
      <c r="F1313" t="s">
        <v>792</v>
      </c>
      <c r="G1313" t="s">
        <v>881</v>
      </c>
      <c r="H1313" t="s">
        <v>106</v>
      </c>
      <c r="I1313">
        <v>334</v>
      </c>
      <c r="J1313" t="s">
        <v>1147</v>
      </c>
    </row>
    <row r="1314" spans="1:10" hidden="1" x14ac:dyDescent="0.25">
      <c r="A1314">
        <v>2019</v>
      </c>
      <c r="C1314" t="s">
        <v>37</v>
      </c>
      <c r="F1314" t="s">
        <v>1148</v>
      </c>
    </row>
    <row r="1315" spans="1:10" hidden="1" x14ac:dyDescent="0.25">
      <c r="A1315">
        <v>2019</v>
      </c>
      <c r="F1315" t="s">
        <v>1149</v>
      </c>
      <c r="G1315" t="s">
        <v>882</v>
      </c>
    </row>
    <row r="1316" spans="1:10" x14ac:dyDescent="0.25">
      <c r="A1316">
        <v>2019</v>
      </c>
      <c r="B1316">
        <v>33</v>
      </c>
      <c r="C1316" t="s">
        <v>194</v>
      </c>
      <c r="D1316">
        <v>62</v>
      </c>
      <c r="E1316" t="s">
        <v>1150</v>
      </c>
      <c r="F1316" t="s">
        <v>642</v>
      </c>
      <c r="G1316" t="s">
        <v>881</v>
      </c>
      <c r="H1316" t="s">
        <v>106</v>
      </c>
      <c r="I1316">
        <v>333</v>
      </c>
      <c r="J1316" t="s">
        <v>1151</v>
      </c>
    </row>
    <row r="1317" spans="1:10" hidden="1" x14ac:dyDescent="0.25">
      <c r="A1317">
        <v>2019</v>
      </c>
      <c r="C1317" t="s">
        <v>37</v>
      </c>
      <c r="F1317" t="s">
        <v>985</v>
      </c>
    </row>
    <row r="1318" spans="1:10" hidden="1" x14ac:dyDescent="0.25">
      <c r="A1318">
        <v>2019</v>
      </c>
      <c r="F1318" t="s">
        <v>412</v>
      </c>
      <c r="G1318" t="s">
        <v>882</v>
      </c>
    </row>
    <row r="1319" spans="1:10" x14ac:dyDescent="0.25">
      <c r="A1319">
        <v>2019</v>
      </c>
      <c r="B1319">
        <v>34</v>
      </c>
      <c r="C1319" t="s">
        <v>194</v>
      </c>
      <c r="D1319">
        <v>77</v>
      </c>
      <c r="E1319" t="s">
        <v>67</v>
      </c>
      <c r="F1319" t="s">
        <v>1051</v>
      </c>
      <c r="G1319" t="s">
        <v>593</v>
      </c>
      <c r="H1319" t="s">
        <v>106</v>
      </c>
      <c r="I1319">
        <v>332</v>
      </c>
      <c r="J1319" t="s">
        <v>1152</v>
      </c>
    </row>
    <row r="1320" spans="1:10" hidden="1" x14ac:dyDescent="0.25">
      <c r="A1320">
        <v>2019</v>
      </c>
      <c r="C1320" t="s">
        <v>37</v>
      </c>
      <c r="F1320" t="s">
        <v>1052</v>
      </c>
    </row>
    <row r="1321" spans="1:10" hidden="1" x14ac:dyDescent="0.25">
      <c r="A1321">
        <v>2019</v>
      </c>
      <c r="F1321" t="s">
        <v>507</v>
      </c>
      <c r="G1321" t="s">
        <v>429</v>
      </c>
    </row>
    <row r="1322" spans="1:10" x14ac:dyDescent="0.25">
      <c r="A1322">
        <v>2019</v>
      </c>
      <c r="B1322">
        <v>35</v>
      </c>
      <c r="C1322" t="s">
        <v>194</v>
      </c>
      <c r="D1322">
        <v>57</v>
      </c>
      <c r="E1322" t="s">
        <v>1153</v>
      </c>
      <c r="F1322" t="s">
        <v>1154</v>
      </c>
      <c r="G1322" t="s">
        <v>881</v>
      </c>
      <c r="H1322" t="s">
        <v>106</v>
      </c>
      <c r="I1322">
        <v>332</v>
      </c>
      <c r="J1322" t="s">
        <v>1152</v>
      </c>
    </row>
    <row r="1323" spans="1:10" hidden="1" x14ac:dyDescent="0.25">
      <c r="A1323">
        <v>2019</v>
      </c>
      <c r="C1323" t="s">
        <v>37</v>
      </c>
      <c r="F1323" t="s">
        <v>1155</v>
      </c>
    </row>
    <row r="1324" spans="1:10" hidden="1" x14ac:dyDescent="0.25">
      <c r="A1324">
        <v>2019</v>
      </c>
      <c r="F1324" t="s">
        <v>1098</v>
      </c>
      <c r="G1324" t="s">
        <v>882</v>
      </c>
    </row>
    <row r="1325" spans="1:10" x14ac:dyDescent="0.25">
      <c r="A1325">
        <v>2019</v>
      </c>
      <c r="B1325">
        <v>36</v>
      </c>
      <c r="C1325" t="s">
        <v>194</v>
      </c>
      <c r="D1325">
        <v>78</v>
      </c>
      <c r="E1325" t="s">
        <v>43</v>
      </c>
      <c r="F1325" t="s">
        <v>1156</v>
      </c>
      <c r="G1325" t="s">
        <v>593</v>
      </c>
      <c r="H1325" t="s">
        <v>106</v>
      </c>
      <c r="I1325">
        <v>332</v>
      </c>
      <c r="J1325" t="s">
        <v>1152</v>
      </c>
    </row>
    <row r="1326" spans="1:10" hidden="1" x14ac:dyDescent="0.25">
      <c r="A1326">
        <v>2019</v>
      </c>
      <c r="C1326" t="s">
        <v>37</v>
      </c>
      <c r="F1326" t="s">
        <v>1157</v>
      </c>
    </row>
    <row r="1327" spans="1:10" hidden="1" x14ac:dyDescent="0.25">
      <c r="A1327">
        <v>2019</v>
      </c>
      <c r="F1327" t="s">
        <v>1158</v>
      </c>
      <c r="G1327" t="s">
        <v>429</v>
      </c>
    </row>
    <row r="1328" spans="1:10" x14ac:dyDescent="0.25">
      <c r="A1328">
        <v>2019</v>
      </c>
      <c r="B1328">
        <v>37</v>
      </c>
      <c r="C1328" t="s">
        <v>194</v>
      </c>
      <c r="D1328">
        <v>61</v>
      </c>
      <c r="E1328" t="s">
        <v>78</v>
      </c>
      <c r="F1328" t="s">
        <v>561</v>
      </c>
      <c r="G1328" t="s">
        <v>881</v>
      </c>
      <c r="H1328" t="s">
        <v>106</v>
      </c>
      <c r="I1328">
        <v>331</v>
      </c>
      <c r="J1328" t="s">
        <v>1159</v>
      </c>
    </row>
    <row r="1329" spans="1:10" hidden="1" x14ac:dyDescent="0.25">
      <c r="A1329">
        <v>2019</v>
      </c>
      <c r="C1329" t="s">
        <v>37</v>
      </c>
      <c r="F1329" t="s">
        <v>799</v>
      </c>
    </row>
    <row r="1330" spans="1:10" hidden="1" x14ac:dyDescent="0.25">
      <c r="A1330">
        <v>2019</v>
      </c>
      <c r="F1330" t="s">
        <v>377</v>
      </c>
      <c r="G1330" t="s">
        <v>882</v>
      </c>
    </row>
    <row r="1331" spans="1:10" x14ac:dyDescent="0.25">
      <c r="A1331">
        <v>2019</v>
      </c>
      <c r="B1331">
        <v>38</v>
      </c>
      <c r="C1331" t="s">
        <v>194</v>
      </c>
      <c r="D1331">
        <v>86</v>
      </c>
      <c r="E1331" t="s">
        <v>71</v>
      </c>
      <c r="F1331" t="s">
        <v>894</v>
      </c>
      <c r="G1331" t="s">
        <v>593</v>
      </c>
      <c r="H1331" t="s">
        <v>106</v>
      </c>
      <c r="I1331">
        <v>331</v>
      </c>
      <c r="J1331" t="s">
        <v>1159</v>
      </c>
    </row>
    <row r="1332" spans="1:10" hidden="1" x14ac:dyDescent="0.25">
      <c r="A1332">
        <v>2019</v>
      </c>
      <c r="C1332" t="s">
        <v>37</v>
      </c>
      <c r="F1332" t="s">
        <v>896</v>
      </c>
    </row>
    <row r="1333" spans="1:10" hidden="1" x14ac:dyDescent="0.25">
      <c r="A1333">
        <v>2019</v>
      </c>
      <c r="F1333" t="s">
        <v>1160</v>
      </c>
      <c r="G1333" t="s">
        <v>429</v>
      </c>
    </row>
    <row r="1334" spans="1:10" x14ac:dyDescent="0.25">
      <c r="A1334">
        <v>2019</v>
      </c>
      <c r="B1334">
        <v>39</v>
      </c>
      <c r="C1334" t="s">
        <v>194</v>
      </c>
      <c r="D1334">
        <v>83</v>
      </c>
      <c r="E1334" t="s">
        <v>116</v>
      </c>
      <c r="F1334" t="s">
        <v>1161</v>
      </c>
      <c r="G1334" t="s">
        <v>881</v>
      </c>
      <c r="H1334" t="s">
        <v>106</v>
      </c>
      <c r="I1334">
        <v>330</v>
      </c>
      <c r="J1334" t="s">
        <v>1164</v>
      </c>
    </row>
    <row r="1335" spans="1:10" hidden="1" x14ac:dyDescent="0.25">
      <c r="A1335">
        <v>2019</v>
      </c>
      <c r="C1335" t="s">
        <v>37</v>
      </c>
      <c r="F1335" t="s">
        <v>1162</v>
      </c>
    </row>
    <row r="1336" spans="1:10" hidden="1" x14ac:dyDescent="0.25">
      <c r="A1336">
        <v>2019</v>
      </c>
      <c r="F1336" t="s">
        <v>1163</v>
      </c>
      <c r="G1336" t="s">
        <v>882</v>
      </c>
    </row>
    <row r="1337" spans="1:10" x14ac:dyDescent="0.25">
      <c r="A1337">
        <v>2019</v>
      </c>
      <c r="B1337">
        <v>40</v>
      </c>
      <c r="C1337" t="s">
        <v>193</v>
      </c>
      <c r="D1337">
        <v>89</v>
      </c>
      <c r="E1337" t="s">
        <v>880</v>
      </c>
      <c r="F1337" t="s">
        <v>342</v>
      </c>
      <c r="G1337" t="s">
        <v>1540</v>
      </c>
      <c r="H1337" t="s">
        <v>106</v>
      </c>
      <c r="I1337">
        <v>329</v>
      </c>
      <c r="J1337" t="s">
        <v>1166</v>
      </c>
    </row>
    <row r="1338" spans="1:10" hidden="1" x14ac:dyDescent="0.25">
      <c r="A1338">
        <v>2019</v>
      </c>
      <c r="C1338" t="s">
        <v>36</v>
      </c>
      <c r="F1338" t="s">
        <v>1165</v>
      </c>
    </row>
    <row r="1339" spans="1:10" hidden="1" x14ac:dyDescent="0.25">
      <c r="A1339">
        <v>2019</v>
      </c>
      <c r="F1339" t="s">
        <v>768</v>
      </c>
      <c r="G1339" t="s">
        <v>882</v>
      </c>
    </row>
    <row r="1340" spans="1:10" x14ac:dyDescent="0.25">
      <c r="A1340">
        <v>2019</v>
      </c>
      <c r="B1340">
        <v>41</v>
      </c>
      <c r="C1340" t="s">
        <v>194</v>
      </c>
      <c r="D1340">
        <v>70</v>
      </c>
      <c r="E1340" t="s">
        <v>91</v>
      </c>
      <c r="F1340" t="s">
        <v>431</v>
      </c>
      <c r="G1340" t="s">
        <v>881</v>
      </c>
      <c r="H1340" t="s">
        <v>106</v>
      </c>
      <c r="I1340">
        <v>328</v>
      </c>
      <c r="J1340" t="s">
        <v>1167</v>
      </c>
    </row>
    <row r="1341" spans="1:10" hidden="1" x14ac:dyDescent="0.25">
      <c r="A1341">
        <v>2019</v>
      </c>
      <c r="C1341" t="s">
        <v>37</v>
      </c>
      <c r="F1341" t="s">
        <v>1070</v>
      </c>
    </row>
    <row r="1342" spans="1:10" hidden="1" x14ac:dyDescent="0.25">
      <c r="A1342">
        <v>2019</v>
      </c>
      <c r="F1342" t="s">
        <v>1071</v>
      </c>
      <c r="G1342" t="s">
        <v>882</v>
      </c>
    </row>
    <row r="1343" spans="1:10" x14ac:dyDescent="0.25">
      <c r="A1343">
        <v>2019</v>
      </c>
      <c r="B1343">
        <v>42</v>
      </c>
      <c r="C1343" t="s">
        <v>194</v>
      </c>
      <c r="D1343">
        <v>90</v>
      </c>
      <c r="E1343" t="s">
        <v>90</v>
      </c>
      <c r="F1343" t="s">
        <v>1085</v>
      </c>
      <c r="G1343" t="s">
        <v>206</v>
      </c>
      <c r="H1343" t="s">
        <v>106</v>
      </c>
      <c r="I1343">
        <v>327</v>
      </c>
      <c r="J1343" t="s">
        <v>1168</v>
      </c>
    </row>
    <row r="1344" spans="1:10" hidden="1" x14ac:dyDescent="0.25">
      <c r="A1344">
        <v>2019</v>
      </c>
      <c r="C1344" t="s">
        <v>37</v>
      </c>
      <c r="F1344" t="s">
        <v>993</v>
      </c>
    </row>
    <row r="1345" spans="1:10" hidden="1" x14ac:dyDescent="0.25">
      <c r="A1345">
        <v>2019</v>
      </c>
      <c r="F1345" t="s">
        <v>994</v>
      </c>
      <c r="G1345" t="s">
        <v>1050</v>
      </c>
    </row>
    <row r="1346" spans="1:10" x14ac:dyDescent="0.25">
      <c r="A1346">
        <v>2019</v>
      </c>
      <c r="B1346">
        <v>43</v>
      </c>
      <c r="C1346" t="s">
        <v>194</v>
      </c>
      <c r="D1346">
        <v>54</v>
      </c>
      <c r="E1346" t="s">
        <v>79</v>
      </c>
      <c r="F1346" t="s">
        <v>1001</v>
      </c>
      <c r="G1346" t="s">
        <v>881</v>
      </c>
      <c r="H1346" t="s">
        <v>106</v>
      </c>
      <c r="I1346">
        <v>327</v>
      </c>
      <c r="J1346" t="s">
        <v>1168</v>
      </c>
    </row>
    <row r="1347" spans="1:10" hidden="1" x14ac:dyDescent="0.25">
      <c r="A1347">
        <v>2019</v>
      </c>
      <c r="C1347" t="s">
        <v>37</v>
      </c>
      <c r="F1347" t="s">
        <v>834</v>
      </c>
    </row>
    <row r="1348" spans="1:10" hidden="1" x14ac:dyDescent="0.25">
      <c r="A1348">
        <v>2019</v>
      </c>
      <c r="F1348" t="s">
        <v>148</v>
      </c>
      <c r="G1348" t="s">
        <v>882</v>
      </c>
    </row>
    <row r="1349" spans="1:10" x14ac:dyDescent="0.25">
      <c r="A1349">
        <v>2019</v>
      </c>
      <c r="B1349">
        <v>44</v>
      </c>
      <c r="C1349" t="s">
        <v>193</v>
      </c>
      <c r="D1349">
        <v>97</v>
      </c>
      <c r="E1349" t="s">
        <v>5</v>
      </c>
      <c r="F1349" t="s">
        <v>1023</v>
      </c>
      <c r="G1349" t="s">
        <v>206</v>
      </c>
      <c r="H1349" t="s">
        <v>106</v>
      </c>
      <c r="I1349">
        <v>325</v>
      </c>
      <c r="J1349" t="s">
        <v>1169</v>
      </c>
    </row>
    <row r="1350" spans="1:10" hidden="1" x14ac:dyDescent="0.25">
      <c r="A1350">
        <v>2019</v>
      </c>
      <c r="C1350" t="s">
        <v>36</v>
      </c>
      <c r="F1350" t="s">
        <v>885</v>
      </c>
    </row>
    <row r="1351" spans="1:10" hidden="1" x14ac:dyDescent="0.25">
      <c r="A1351">
        <v>2019</v>
      </c>
      <c r="F1351" t="s">
        <v>401</v>
      </c>
      <c r="G1351" t="s">
        <v>1050</v>
      </c>
    </row>
    <row r="1352" spans="1:10" hidden="1" x14ac:dyDescent="0.25">
      <c r="A1352">
        <v>2019</v>
      </c>
      <c r="B1352">
        <v>45</v>
      </c>
      <c r="C1352" t="s">
        <v>191</v>
      </c>
      <c r="D1352">
        <v>34</v>
      </c>
      <c r="E1352" t="s">
        <v>1170</v>
      </c>
      <c r="F1352" t="s">
        <v>1171</v>
      </c>
      <c r="G1352" t="s">
        <v>946</v>
      </c>
      <c r="H1352" t="s">
        <v>106</v>
      </c>
      <c r="I1352">
        <v>325</v>
      </c>
      <c r="J1352" t="s">
        <v>1169</v>
      </c>
    </row>
    <row r="1353" spans="1:10" hidden="1" x14ac:dyDescent="0.25">
      <c r="A1353">
        <v>2019</v>
      </c>
      <c r="F1353" t="s">
        <v>745</v>
      </c>
    </row>
    <row r="1354" spans="1:10" hidden="1" x14ac:dyDescent="0.25">
      <c r="A1354">
        <v>2019</v>
      </c>
      <c r="F1354" t="s">
        <v>962</v>
      </c>
      <c r="G1354" t="s">
        <v>938</v>
      </c>
    </row>
    <row r="1355" spans="1:10" x14ac:dyDescent="0.25">
      <c r="A1355">
        <v>2019</v>
      </c>
      <c r="B1355">
        <v>46</v>
      </c>
      <c r="C1355" t="s">
        <v>194</v>
      </c>
      <c r="D1355">
        <v>60</v>
      </c>
      <c r="E1355" t="s">
        <v>116</v>
      </c>
      <c r="F1355" t="s">
        <v>1172</v>
      </c>
      <c r="G1355" t="s">
        <v>881</v>
      </c>
      <c r="H1355" t="s">
        <v>106</v>
      </c>
      <c r="I1355">
        <v>324</v>
      </c>
      <c r="J1355" t="s">
        <v>1175</v>
      </c>
    </row>
    <row r="1356" spans="1:10" hidden="1" x14ac:dyDescent="0.25">
      <c r="A1356">
        <v>2019</v>
      </c>
      <c r="C1356" t="s">
        <v>37</v>
      </c>
      <c r="F1356" t="s">
        <v>1173</v>
      </c>
    </row>
    <row r="1357" spans="1:10" hidden="1" x14ac:dyDescent="0.25">
      <c r="A1357">
        <v>2019</v>
      </c>
      <c r="F1357" t="s">
        <v>1174</v>
      </c>
      <c r="G1357" t="s">
        <v>882</v>
      </c>
    </row>
    <row r="1358" spans="1:10" x14ac:dyDescent="0.25">
      <c r="A1358">
        <v>2019</v>
      </c>
      <c r="B1358">
        <v>47</v>
      </c>
      <c r="C1358" t="s">
        <v>193</v>
      </c>
      <c r="D1358">
        <v>81</v>
      </c>
      <c r="E1358" t="s">
        <v>1062</v>
      </c>
      <c r="F1358" t="s">
        <v>1176</v>
      </c>
      <c r="G1358" t="s">
        <v>1065</v>
      </c>
      <c r="H1358" t="s">
        <v>106</v>
      </c>
      <c r="I1358">
        <v>309</v>
      </c>
      <c r="J1358" t="s">
        <v>1177</v>
      </c>
    </row>
    <row r="1359" spans="1:10" hidden="1" x14ac:dyDescent="0.25">
      <c r="A1359">
        <v>2019</v>
      </c>
      <c r="C1359" t="s">
        <v>36</v>
      </c>
      <c r="F1359" t="s">
        <v>891</v>
      </c>
    </row>
    <row r="1360" spans="1:10" hidden="1" x14ac:dyDescent="0.25">
      <c r="A1360">
        <v>2019</v>
      </c>
      <c r="F1360" t="s">
        <v>1064</v>
      </c>
      <c r="G1360" t="s">
        <v>1066</v>
      </c>
    </row>
    <row r="1361" spans="1:10" hidden="1" x14ac:dyDescent="0.25">
      <c r="A1361">
        <v>2019</v>
      </c>
      <c r="B1361" t="s">
        <v>56</v>
      </c>
      <c r="C1361" t="s">
        <v>191</v>
      </c>
      <c r="D1361">
        <v>43</v>
      </c>
      <c r="E1361" t="s">
        <v>1178</v>
      </c>
      <c r="F1361" t="s">
        <v>1179</v>
      </c>
      <c r="G1361" t="s">
        <v>937</v>
      </c>
      <c r="H1361" t="s">
        <v>366</v>
      </c>
      <c r="I1361">
        <v>295</v>
      </c>
      <c r="J1361" t="s">
        <v>731</v>
      </c>
    </row>
    <row r="1362" spans="1:10" hidden="1" x14ac:dyDescent="0.25">
      <c r="A1362">
        <v>2019</v>
      </c>
      <c r="F1362" t="s">
        <v>1180</v>
      </c>
    </row>
    <row r="1363" spans="1:10" hidden="1" x14ac:dyDescent="0.25">
      <c r="A1363">
        <v>2019</v>
      </c>
      <c r="F1363" t="s">
        <v>1045</v>
      </c>
      <c r="G1363" t="s">
        <v>938</v>
      </c>
    </row>
    <row r="1364" spans="1:10" hidden="1" x14ac:dyDescent="0.25">
      <c r="A1364">
        <v>2019</v>
      </c>
      <c r="B1364" t="s">
        <v>490</v>
      </c>
      <c r="C1364" t="s">
        <v>191</v>
      </c>
      <c r="D1364">
        <v>31</v>
      </c>
      <c r="E1364" t="s">
        <v>1039</v>
      </c>
      <c r="F1364" t="s">
        <v>1021</v>
      </c>
      <c r="G1364" t="s">
        <v>937</v>
      </c>
      <c r="H1364" t="s">
        <v>106</v>
      </c>
      <c r="I1364">
        <v>245</v>
      </c>
      <c r="J1364" t="s">
        <v>733</v>
      </c>
    </row>
    <row r="1365" spans="1:10" hidden="1" x14ac:dyDescent="0.25">
      <c r="A1365">
        <v>2019</v>
      </c>
      <c r="F1365" t="s">
        <v>1040</v>
      </c>
    </row>
    <row r="1366" spans="1:10" hidden="1" x14ac:dyDescent="0.25">
      <c r="A1366">
        <v>2019</v>
      </c>
      <c r="F1366" t="s">
        <v>552</v>
      </c>
      <c r="G1366" t="s">
        <v>938</v>
      </c>
    </row>
    <row r="1367" spans="1:10" hidden="1" x14ac:dyDescent="0.25">
      <c r="A1367">
        <v>2019</v>
      </c>
      <c r="B1367" t="s">
        <v>490</v>
      </c>
      <c r="C1367" t="s">
        <v>191</v>
      </c>
      <c r="D1367">
        <v>37</v>
      </c>
      <c r="E1367" t="s">
        <v>935</v>
      </c>
      <c r="F1367" t="s">
        <v>399</v>
      </c>
      <c r="G1367" t="s">
        <v>937</v>
      </c>
      <c r="H1367" t="s">
        <v>366</v>
      </c>
      <c r="I1367">
        <v>199</v>
      </c>
      <c r="J1367" t="s">
        <v>531</v>
      </c>
    </row>
    <row r="1368" spans="1:10" hidden="1" x14ac:dyDescent="0.25">
      <c r="A1368">
        <v>2019</v>
      </c>
      <c r="F1368" t="s">
        <v>1181</v>
      </c>
    </row>
    <row r="1369" spans="1:10" hidden="1" x14ac:dyDescent="0.25">
      <c r="A1369">
        <v>2019</v>
      </c>
      <c r="F1369" t="s">
        <v>616</v>
      </c>
      <c r="G1369" t="s">
        <v>938</v>
      </c>
    </row>
    <row r="1370" spans="1:10" hidden="1" x14ac:dyDescent="0.25">
      <c r="A1370">
        <v>2019</v>
      </c>
      <c r="B1370" t="s">
        <v>490</v>
      </c>
      <c r="C1370" t="s">
        <v>201</v>
      </c>
      <c r="D1370">
        <v>17</v>
      </c>
      <c r="E1370" t="s">
        <v>58</v>
      </c>
      <c r="F1370" t="s">
        <v>172</v>
      </c>
      <c r="G1370" t="s">
        <v>1082</v>
      </c>
      <c r="H1370" t="s">
        <v>106</v>
      </c>
      <c r="I1370">
        <v>163</v>
      </c>
      <c r="J1370" t="s">
        <v>733</v>
      </c>
    </row>
    <row r="1371" spans="1:10" hidden="1" x14ac:dyDescent="0.25">
      <c r="A1371">
        <v>2019</v>
      </c>
      <c r="F1371" t="s">
        <v>1101</v>
      </c>
    </row>
    <row r="1372" spans="1:10" hidden="1" x14ac:dyDescent="0.25">
      <c r="A1372">
        <v>2019</v>
      </c>
      <c r="F1372" t="s">
        <v>990</v>
      </c>
      <c r="G1372" t="s">
        <v>1083</v>
      </c>
    </row>
    <row r="1373" spans="1:10" hidden="1" x14ac:dyDescent="0.25">
      <c r="A1373">
        <v>2019</v>
      </c>
      <c r="B1373" t="s">
        <v>490</v>
      </c>
      <c r="C1373" t="s">
        <v>201</v>
      </c>
      <c r="D1373">
        <v>4</v>
      </c>
      <c r="E1373" t="s">
        <v>925</v>
      </c>
      <c r="F1373" t="s">
        <v>1103</v>
      </c>
      <c r="G1373" t="s">
        <v>1104</v>
      </c>
      <c r="H1373" t="s">
        <v>106</v>
      </c>
      <c r="I1373">
        <v>163</v>
      </c>
      <c r="J1373" t="s">
        <v>736</v>
      </c>
    </row>
    <row r="1374" spans="1:10" hidden="1" x14ac:dyDescent="0.25">
      <c r="A1374">
        <v>2019</v>
      </c>
      <c r="F1374" t="s">
        <v>686</v>
      </c>
    </row>
    <row r="1375" spans="1:10" hidden="1" x14ac:dyDescent="0.25">
      <c r="A1375">
        <v>2019</v>
      </c>
      <c r="F1375" t="s">
        <v>156</v>
      </c>
      <c r="G1375" t="s">
        <v>1031</v>
      </c>
    </row>
    <row r="1376" spans="1:10" hidden="1" x14ac:dyDescent="0.25">
      <c r="A1376">
        <v>2019</v>
      </c>
      <c r="B1376" t="s">
        <v>490</v>
      </c>
      <c r="C1376" t="s">
        <v>191</v>
      </c>
      <c r="D1376">
        <v>49</v>
      </c>
      <c r="E1376" t="s">
        <v>1006</v>
      </c>
      <c r="F1376" t="s">
        <v>1182</v>
      </c>
      <c r="G1376" t="s">
        <v>946</v>
      </c>
      <c r="H1376" t="s">
        <v>366</v>
      </c>
      <c r="I1376">
        <v>160</v>
      </c>
      <c r="J1376" t="s">
        <v>1185</v>
      </c>
    </row>
    <row r="1377" spans="1:10" hidden="1" x14ac:dyDescent="0.25">
      <c r="A1377">
        <v>2019</v>
      </c>
      <c r="F1377" t="s">
        <v>1183</v>
      </c>
    </row>
    <row r="1378" spans="1:10" hidden="1" x14ac:dyDescent="0.25">
      <c r="A1378">
        <v>2019</v>
      </c>
      <c r="F1378" t="s">
        <v>1184</v>
      </c>
      <c r="G1378" t="s">
        <v>938</v>
      </c>
    </row>
    <row r="1379" spans="1:10" x14ac:dyDescent="0.25">
      <c r="A1379">
        <v>2019</v>
      </c>
      <c r="B1379" t="s">
        <v>490</v>
      </c>
      <c r="C1379" t="s">
        <v>193</v>
      </c>
      <c r="D1379">
        <v>71</v>
      </c>
      <c r="E1379" t="s">
        <v>4</v>
      </c>
      <c r="F1379" t="s">
        <v>746</v>
      </c>
      <c r="G1379" t="s">
        <v>1540</v>
      </c>
      <c r="H1379" t="s">
        <v>106</v>
      </c>
      <c r="I1379">
        <v>140</v>
      </c>
      <c r="J1379" t="s">
        <v>330</v>
      </c>
    </row>
    <row r="1380" spans="1:10" hidden="1" x14ac:dyDescent="0.25">
      <c r="A1380">
        <v>2019</v>
      </c>
      <c r="C1380" t="s">
        <v>36</v>
      </c>
      <c r="F1380" t="s">
        <v>749</v>
      </c>
    </row>
    <row r="1381" spans="1:10" hidden="1" x14ac:dyDescent="0.25">
      <c r="A1381">
        <v>2019</v>
      </c>
      <c r="F1381" t="s">
        <v>982</v>
      </c>
      <c r="G1381" t="s">
        <v>882</v>
      </c>
    </row>
    <row r="1382" spans="1:10" x14ac:dyDescent="0.25">
      <c r="A1382">
        <v>2019</v>
      </c>
      <c r="B1382" t="s">
        <v>490</v>
      </c>
      <c r="C1382" t="s">
        <v>193</v>
      </c>
      <c r="D1382">
        <v>95</v>
      </c>
      <c r="E1382" t="s">
        <v>5</v>
      </c>
      <c r="F1382" t="s">
        <v>708</v>
      </c>
      <c r="G1382" t="s">
        <v>206</v>
      </c>
      <c r="H1382" t="s">
        <v>106</v>
      </c>
      <c r="I1382">
        <v>132</v>
      </c>
      <c r="J1382" t="s">
        <v>1185</v>
      </c>
    </row>
    <row r="1383" spans="1:10" hidden="1" x14ac:dyDescent="0.25">
      <c r="A1383">
        <v>2019</v>
      </c>
      <c r="C1383" t="s">
        <v>36</v>
      </c>
      <c r="F1383" t="s">
        <v>793</v>
      </c>
    </row>
    <row r="1384" spans="1:10" hidden="1" x14ac:dyDescent="0.25">
      <c r="A1384">
        <v>2019</v>
      </c>
      <c r="F1384" t="s">
        <v>419</v>
      </c>
      <c r="G1384" t="s">
        <v>1050</v>
      </c>
    </row>
    <row r="1385" spans="1:10" x14ac:dyDescent="0.25">
      <c r="A1385">
        <v>2019</v>
      </c>
      <c r="B1385" t="s">
        <v>490</v>
      </c>
      <c r="C1385" t="s">
        <v>194</v>
      </c>
      <c r="D1385">
        <v>98</v>
      </c>
      <c r="E1385" t="s">
        <v>5</v>
      </c>
      <c r="F1385" t="s">
        <v>655</v>
      </c>
      <c r="G1385" t="s">
        <v>206</v>
      </c>
      <c r="H1385" t="s">
        <v>106</v>
      </c>
      <c r="I1385">
        <v>87</v>
      </c>
      <c r="J1385" t="s">
        <v>733</v>
      </c>
    </row>
    <row r="1386" spans="1:10" hidden="1" x14ac:dyDescent="0.25">
      <c r="A1386">
        <v>2019</v>
      </c>
      <c r="C1386" t="s">
        <v>37</v>
      </c>
      <c r="F1386" t="s">
        <v>814</v>
      </c>
    </row>
    <row r="1387" spans="1:10" hidden="1" x14ac:dyDescent="0.25">
      <c r="A1387">
        <v>2019</v>
      </c>
      <c r="F1387" t="s">
        <v>159</v>
      </c>
      <c r="G1387" t="s">
        <v>1050</v>
      </c>
    </row>
    <row r="1388" spans="1:10" x14ac:dyDescent="0.25">
      <c r="A1388">
        <v>2019</v>
      </c>
      <c r="B1388" t="s">
        <v>490</v>
      </c>
      <c r="C1388" t="s">
        <v>193</v>
      </c>
      <c r="D1388">
        <v>64</v>
      </c>
      <c r="E1388" t="s">
        <v>114</v>
      </c>
      <c r="F1388" t="s">
        <v>153</v>
      </c>
      <c r="G1388" t="s">
        <v>704</v>
      </c>
      <c r="H1388" t="s">
        <v>106</v>
      </c>
      <c r="I1388">
        <v>82</v>
      </c>
      <c r="J1388" t="s">
        <v>1186</v>
      </c>
    </row>
    <row r="1389" spans="1:10" hidden="1" x14ac:dyDescent="0.25">
      <c r="A1389">
        <v>2019</v>
      </c>
      <c r="C1389" t="s">
        <v>36</v>
      </c>
      <c r="F1389" t="s">
        <v>482</v>
      </c>
    </row>
    <row r="1390" spans="1:10" hidden="1" x14ac:dyDescent="0.25">
      <c r="A1390">
        <v>2019</v>
      </c>
      <c r="F1390" t="s">
        <v>134</v>
      </c>
      <c r="G1390" t="s">
        <v>1144</v>
      </c>
    </row>
    <row r="1391" spans="1:10" x14ac:dyDescent="0.25">
      <c r="A1391">
        <v>2019</v>
      </c>
      <c r="B1391" t="s">
        <v>490</v>
      </c>
      <c r="C1391" t="s">
        <v>194</v>
      </c>
      <c r="D1391">
        <v>88</v>
      </c>
      <c r="E1391" t="s">
        <v>67</v>
      </c>
      <c r="F1391" t="s">
        <v>992</v>
      </c>
      <c r="G1391" t="s">
        <v>593</v>
      </c>
      <c r="H1391" t="s">
        <v>106</v>
      </c>
      <c r="I1391">
        <v>79</v>
      </c>
      <c r="J1391" t="s">
        <v>506</v>
      </c>
    </row>
    <row r="1392" spans="1:10" hidden="1" x14ac:dyDescent="0.25">
      <c r="A1392">
        <v>2019</v>
      </c>
      <c r="C1392" t="s">
        <v>37</v>
      </c>
      <c r="F1392" t="s">
        <v>1093</v>
      </c>
    </row>
    <row r="1393" spans="1:10" hidden="1" x14ac:dyDescent="0.25">
      <c r="A1393">
        <v>2019</v>
      </c>
      <c r="F1393" t="s">
        <v>1187</v>
      </c>
      <c r="G1393" t="s">
        <v>429</v>
      </c>
    </row>
    <row r="1394" spans="1:10" hidden="1" x14ac:dyDescent="0.25">
      <c r="A1394">
        <v>2019</v>
      </c>
      <c r="B1394" t="s">
        <v>490</v>
      </c>
      <c r="C1394" t="s">
        <v>201</v>
      </c>
      <c r="D1394">
        <v>10</v>
      </c>
      <c r="E1394" t="s">
        <v>1039</v>
      </c>
      <c r="F1394" t="s">
        <v>974</v>
      </c>
      <c r="G1394" t="s">
        <v>1082</v>
      </c>
      <c r="H1394" t="s">
        <v>106</v>
      </c>
      <c r="I1394">
        <v>76</v>
      </c>
      <c r="J1394" t="s">
        <v>531</v>
      </c>
    </row>
    <row r="1395" spans="1:10" hidden="1" x14ac:dyDescent="0.25">
      <c r="A1395">
        <v>2019</v>
      </c>
      <c r="F1395" t="s">
        <v>1090</v>
      </c>
    </row>
    <row r="1396" spans="1:10" hidden="1" x14ac:dyDescent="0.25">
      <c r="A1396">
        <v>2019</v>
      </c>
      <c r="F1396" t="s">
        <v>972</v>
      </c>
      <c r="G1396" t="s">
        <v>1031</v>
      </c>
    </row>
    <row r="1397" spans="1:10" x14ac:dyDescent="0.25">
      <c r="A1397">
        <v>2019</v>
      </c>
      <c r="B1397" t="s">
        <v>86</v>
      </c>
      <c r="C1397" t="s">
        <v>193</v>
      </c>
      <c r="D1397">
        <v>68</v>
      </c>
      <c r="E1397" t="s">
        <v>874</v>
      </c>
      <c r="F1397" t="s">
        <v>486</v>
      </c>
      <c r="G1397" t="s">
        <v>877</v>
      </c>
      <c r="H1397" t="s">
        <v>106</v>
      </c>
      <c r="I1397">
        <v>342</v>
      </c>
      <c r="J1397" t="s">
        <v>1027</v>
      </c>
    </row>
    <row r="1398" spans="1:10" hidden="1" x14ac:dyDescent="0.25">
      <c r="A1398">
        <v>2019</v>
      </c>
      <c r="C1398" t="s">
        <v>36</v>
      </c>
      <c r="F1398" t="s">
        <v>875</v>
      </c>
    </row>
    <row r="1399" spans="1:10" hidden="1" x14ac:dyDescent="0.25">
      <c r="A1399">
        <v>2019</v>
      </c>
      <c r="F1399" t="s">
        <v>876</v>
      </c>
      <c r="G1399" t="s">
        <v>879</v>
      </c>
    </row>
    <row r="1400" spans="1:10" x14ac:dyDescent="0.25">
      <c r="A1400">
        <v>2019</v>
      </c>
      <c r="B1400" t="s">
        <v>86</v>
      </c>
      <c r="C1400" t="s">
        <v>194</v>
      </c>
      <c r="D1400">
        <v>85</v>
      </c>
      <c r="E1400" t="s">
        <v>1054</v>
      </c>
      <c r="F1400" t="s">
        <v>825</v>
      </c>
      <c r="G1400" t="s">
        <v>877</v>
      </c>
      <c r="H1400" t="s">
        <v>106</v>
      </c>
      <c r="I1400">
        <v>334</v>
      </c>
      <c r="J1400" t="s">
        <v>1027</v>
      </c>
    </row>
    <row r="1401" spans="1:10" hidden="1" x14ac:dyDescent="0.25">
      <c r="A1401">
        <v>2019</v>
      </c>
      <c r="C1401" t="s">
        <v>37</v>
      </c>
      <c r="F1401" t="s">
        <v>385</v>
      </c>
    </row>
    <row r="1402" spans="1:10" hidden="1" x14ac:dyDescent="0.25">
      <c r="A1402">
        <v>2019</v>
      </c>
      <c r="F1402" t="s">
        <v>1188</v>
      </c>
      <c r="G1402" t="s">
        <v>879</v>
      </c>
    </row>
    <row r="1403" spans="1:10" x14ac:dyDescent="0.25">
      <c r="A1403">
        <v>2019</v>
      </c>
      <c r="B1403" t="s">
        <v>48</v>
      </c>
      <c r="C1403" t="s">
        <v>194</v>
      </c>
      <c r="D1403">
        <v>99</v>
      </c>
      <c r="E1403" t="s">
        <v>67</v>
      </c>
      <c r="F1403" t="s">
        <v>548</v>
      </c>
      <c r="G1403" t="s">
        <v>593</v>
      </c>
      <c r="H1403" t="s">
        <v>106</v>
      </c>
      <c r="I1403" t="s">
        <v>202</v>
      </c>
      <c r="J1403" t="s">
        <v>195</v>
      </c>
    </row>
    <row r="1404" spans="1:10" hidden="1" x14ac:dyDescent="0.25">
      <c r="A1404">
        <v>2019</v>
      </c>
      <c r="C1404" t="s">
        <v>37</v>
      </c>
      <c r="F1404" t="s">
        <v>440</v>
      </c>
    </row>
    <row r="1405" spans="1:10" hidden="1" x14ac:dyDescent="0.25">
      <c r="A1405">
        <v>2019</v>
      </c>
      <c r="F1405" t="s">
        <v>163</v>
      </c>
    </row>
    <row r="1406" spans="1:10" hidden="1" x14ac:dyDescent="0.25">
      <c r="A1406">
        <v>2020</v>
      </c>
      <c r="B1406">
        <v>1</v>
      </c>
      <c r="C1406" t="s">
        <v>201</v>
      </c>
      <c r="D1406">
        <v>8</v>
      </c>
      <c r="E1406" t="s">
        <v>849</v>
      </c>
      <c r="F1406" t="s">
        <v>136</v>
      </c>
      <c r="G1406" t="s">
        <v>850</v>
      </c>
      <c r="H1406" t="s">
        <v>106</v>
      </c>
      <c r="I1406">
        <v>387</v>
      </c>
      <c r="J1406" s="5">
        <v>1.0012188078703703</v>
      </c>
    </row>
    <row r="1407" spans="1:10" hidden="1" x14ac:dyDescent="0.25">
      <c r="A1407">
        <v>2020</v>
      </c>
      <c r="F1407" t="s">
        <v>171</v>
      </c>
    </row>
    <row r="1408" spans="1:10" hidden="1" x14ac:dyDescent="0.25">
      <c r="A1408">
        <v>2020</v>
      </c>
      <c r="F1408" t="s">
        <v>542</v>
      </c>
      <c r="G1408" t="s">
        <v>1189</v>
      </c>
    </row>
    <row r="1409" spans="1:10" hidden="1" x14ac:dyDescent="0.25">
      <c r="A1409">
        <v>2020</v>
      </c>
      <c r="B1409">
        <v>2</v>
      </c>
      <c r="C1409" t="s">
        <v>201</v>
      </c>
      <c r="D1409">
        <v>1</v>
      </c>
      <c r="E1409" t="s">
        <v>346</v>
      </c>
      <c r="F1409" t="s">
        <v>855</v>
      </c>
      <c r="G1409" t="s">
        <v>1030</v>
      </c>
      <c r="H1409" t="s">
        <v>106</v>
      </c>
      <c r="I1409">
        <v>382</v>
      </c>
      <c r="J1409" t="s">
        <v>1190</v>
      </c>
    </row>
    <row r="1410" spans="1:10" hidden="1" x14ac:dyDescent="0.25">
      <c r="A1410">
        <v>2020</v>
      </c>
      <c r="F1410" t="s">
        <v>1045</v>
      </c>
    </row>
    <row r="1411" spans="1:10" hidden="1" x14ac:dyDescent="0.25">
      <c r="A1411">
        <v>2020</v>
      </c>
      <c r="F1411" t="s">
        <v>648</v>
      </c>
      <c r="G1411" t="s">
        <v>1031</v>
      </c>
    </row>
    <row r="1412" spans="1:10" hidden="1" x14ac:dyDescent="0.25">
      <c r="A1412">
        <v>2020</v>
      </c>
      <c r="B1412">
        <v>3</v>
      </c>
      <c r="C1412" t="s">
        <v>201</v>
      </c>
      <c r="D1412">
        <v>7</v>
      </c>
      <c r="E1412" t="s">
        <v>849</v>
      </c>
      <c r="F1412" t="s">
        <v>672</v>
      </c>
      <c r="G1412" t="s">
        <v>850</v>
      </c>
      <c r="H1412" t="s">
        <v>106</v>
      </c>
      <c r="I1412">
        <v>381</v>
      </c>
      <c r="J1412" t="s">
        <v>1109</v>
      </c>
    </row>
    <row r="1413" spans="1:10" hidden="1" x14ac:dyDescent="0.25">
      <c r="A1413">
        <v>2020</v>
      </c>
      <c r="F1413" t="s">
        <v>599</v>
      </c>
    </row>
    <row r="1414" spans="1:10" hidden="1" x14ac:dyDescent="0.25">
      <c r="A1414">
        <v>2020</v>
      </c>
      <c r="F1414" t="s">
        <v>1017</v>
      </c>
      <c r="G1414" t="s">
        <v>1189</v>
      </c>
    </row>
    <row r="1415" spans="1:10" hidden="1" x14ac:dyDescent="0.25">
      <c r="A1415">
        <v>2020</v>
      </c>
      <c r="B1415">
        <v>4</v>
      </c>
      <c r="C1415" t="s">
        <v>201</v>
      </c>
      <c r="D1415">
        <v>3</v>
      </c>
      <c r="E1415" t="s">
        <v>346</v>
      </c>
      <c r="F1415" t="s">
        <v>742</v>
      </c>
      <c r="G1415" t="s">
        <v>1030</v>
      </c>
      <c r="H1415" t="s">
        <v>106</v>
      </c>
      <c r="I1415">
        <v>381</v>
      </c>
      <c r="J1415" t="s">
        <v>1109</v>
      </c>
    </row>
    <row r="1416" spans="1:10" hidden="1" x14ac:dyDescent="0.25">
      <c r="A1416">
        <v>2020</v>
      </c>
      <c r="F1416" t="s">
        <v>1191</v>
      </c>
    </row>
    <row r="1417" spans="1:10" hidden="1" x14ac:dyDescent="0.25">
      <c r="A1417">
        <v>2020</v>
      </c>
      <c r="F1417" t="s">
        <v>144</v>
      </c>
      <c r="G1417" t="s">
        <v>1031</v>
      </c>
    </row>
    <row r="1418" spans="1:10" hidden="1" x14ac:dyDescent="0.25">
      <c r="A1418">
        <v>2020</v>
      </c>
      <c r="B1418">
        <v>5</v>
      </c>
      <c r="C1418" t="s">
        <v>191</v>
      </c>
      <c r="D1418">
        <v>22</v>
      </c>
      <c r="E1418" t="s">
        <v>1192</v>
      </c>
      <c r="F1418" t="s">
        <v>747</v>
      </c>
      <c r="G1418" t="s">
        <v>937</v>
      </c>
      <c r="H1418" t="s">
        <v>106</v>
      </c>
      <c r="I1418">
        <v>370</v>
      </c>
      <c r="J1418" t="s">
        <v>1112</v>
      </c>
    </row>
    <row r="1419" spans="1:10" hidden="1" x14ac:dyDescent="0.25">
      <c r="A1419">
        <v>2020</v>
      </c>
      <c r="F1419" t="s">
        <v>961</v>
      </c>
    </row>
    <row r="1420" spans="1:10" hidden="1" x14ac:dyDescent="0.25">
      <c r="A1420">
        <v>2020</v>
      </c>
      <c r="F1420" t="s">
        <v>1193</v>
      </c>
      <c r="G1420" t="s">
        <v>938</v>
      </c>
    </row>
    <row r="1421" spans="1:10" hidden="1" x14ac:dyDescent="0.25">
      <c r="A1421">
        <v>2020</v>
      </c>
      <c r="B1421">
        <v>6</v>
      </c>
      <c r="C1421" t="s">
        <v>191</v>
      </c>
      <c r="D1421">
        <v>38</v>
      </c>
      <c r="E1421" t="s">
        <v>491</v>
      </c>
      <c r="F1421" t="s">
        <v>1194</v>
      </c>
      <c r="G1421" t="s">
        <v>937</v>
      </c>
      <c r="H1421" t="s">
        <v>1195</v>
      </c>
      <c r="I1421">
        <v>370</v>
      </c>
      <c r="J1421" t="s">
        <v>1112</v>
      </c>
    </row>
    <row r="1422" spans="1:10" hidden="1" x14ac:dyDescent="0.25">
      <c r="A1422">
        <v>2020</v>
      </c>
      <c r="F1422" t="s">
        <v>552</v>
      </c>
    </row>
    <row r="1423" spans="1:10" hidden="1" x14ac:dyDescent="0.25">
      <c r="A1423">
        <v>2020</v>
      </c>
      <c r="F1423" t="s">
        <v>1021</v>
      </c>
      <c r="G1423" t="s">
        <v>938</v>
      </c>
    </row>
    <row r="1424" spans="1:10" hidden="1" x14ac:dyDescent="0.25">
      <c r="A1424">
        <v>2020</v>
      </c>
      <c r="B1424">
        <v>7</v>
      </c>
      <c r="C1424" t="s">
        <v>191</v>
      </c>
      <c r="D1424">
        <v>31</v>
      </c>
      <c r="E1424" t="s">
        <v>1196</v>
      </c>
      <c r="F1424" t="s">
        <v>423</v>
      </c>
      <c r="G1424" t="s">
        <v>937</v>
      </c>
      <c r="H1424" t="s">
        <v>1195</v>
      </c>
      <c r="I1424">
        <v>368</v>
      </c>
      <c r="J1424" t="s">
        <v>1115</v>
      </c>
    </row>
    <row r="1425" spans="1:10" hidden="1" x14ac:dyDescent="0.25">
      <c r="A1425">
        <v>2020</v>
      </c>
      <c r="F1425" t="s">
        <v>1121</v>
      </c>
    </row>
    <row r="1426" spans="1:10" hidden="1" x14ac:dyDescent="0.25">
      <c r="A1426">
        <v>2020</v>
      </c>
      <c r="F1426" t="s">
        <v>1015</v>
      </c>
      <c r="G1426" t="s">
        <v>938</v>
      </c>
    </row>
    <row r="1427" spans="1:10" hidden="1" x14ac:dyDescent="0.25">
      <c r="A1427">
        <v>2020</v>
      </c>
      <c r="B1427">
        <v>8</v>
      </c>
      <c r="C1427" t="s">
        <v>191</v>
      </c>
      <c r="D1427">
        <v>36</v>
      </c>
      <c r="E1427" t="s">
        <v>1197</v>
      </c>
      <c r="F1427" t="s">
        <v>936</v>
      </c>
      <c r="G1427" t="s">
        <v>942</v>
      </c>
      <c r="H1427" t="s">
        <v>106</v>
      </c>
      <c r="I1427">
        <v>367</v>
      </c>
      <c r="J1427" t="s">
        <v>1116</v>
      </c>
    </row>
    <row r="1428" spans="1:10" hidden="1" x14ac:dyDescent="0.25">
      <c r="A1428">
        <v>2020</v>
      </c>
      <c r="F1428" t="s">
        <v>941</v>
      </c>
    </row>
    <row r="1429" spans="1:10" hidden="1" x14ac:dyDescent="0.25">
      <c r="A1429">
        <v>2020</v>
      </c>
      <c r="F1429" t="s">
        <v>381</v>
      </c>
      <c r="G1429" t="s">
        <v>938</v>
      </c>
    </row>
    <row r="1430" spans="1:10" hidden="1" x14ac:dyDescent="0.25">
      <c r="A1430">
        <v>2020</v>
      </c>
      <c r="B1430">
        <v>9</v>
      </c>
      <c r="C1430" t="s">
        <v>191</v>
      </c>
      <c r="D1430">
        <v>26</v>
      </c>
      <c r="E1430" t="s">
        <v>671</v>
      </c>
      <c r="F1430" t="s">
        <v>1198</v>
      </c>
      <c r="G1430" t="s">
        <v>1119</v>
      </c>
      <c r="H1430" t="s">
        <v>106</v>
      </c>
      <c r="I1430">
        <v>367</v>
      </c>
      <c r="J1430" t="s">
        <v>1116</v>
      </c>
    </row>
    <row r="1431" spans="1:10" hidden="1" x14ac:dyDescent="0.25">
      <c r="A1431">
        <v>2020</v>
      </c>
      <c r="F1431" t="s">
        <v>382</v>
      </c>
    </row>
    <row r="1432" spans="1:10" hidden="1" x14ac:dyDescent="0.25">
      <c r="A1432">
        <v>2020</v>
      </c>
      <c r="F1432" t="s">
        <v>952</v>
      </c>
      <c r="G1432" t="s">
        <v>938</v>
      </c>
    </row>
    <row r="1433" spans="1:10" hidden="1" x14ac:dyDescent="0.25">
      <c r="A1433">
        <v>2020</v>
      </c>
      <c r="B1433">
        <v>10</v>
      </c>
      <c r="C1433" t="s">
        <v>191</v>
      </c>
      <c r="D1433">
        <v>28</v>
      </c>
      <c r="E1433" t="s">
        <v>1084</v>
      </c>
      <c r="F1433" t="s">
        <v>178</v>
      </c>
      <c r="G1433" t="s">
        <v>937</v>
      </c>
      <c r="H1433" t="s">
        <v>106</v>
      </c>
      <c r="I1433">
        <v>366</v>
      </c>
      <c r="J1433" t="s">
        <v>1117</v>
      </c>
    </row>
    <row r="1434" spans="1:10" hidden="1" x14ac:dyDescent="0.25">
      <c r="A1434">
        <v>2020</v>
      </c>
      <c r="F1434" t="s">
        <v>685</v>
      </c>
    </row>
    <row r="1435" spans="1:10" hidden="1" x14ac:dyDescent="0.25">
      <c r="A1435">
        <v>2020</v>
      </c>
      <c r="F1435" t="s">
        <v>965</v>
      </c>
      <c r="G1435" t="s">
        <v>938</v>
      </c>
    </row>
    <row r="1436" spans="1:10" hidden="1" x14ac:dyDescent="0.25">
      <c r="A1436">
        <v>2020</v>
      </c>
      <c r="B1436">
        <v>11</v>
      </c>
      <c r="C1436" t="s">
        <v>191</v>
      </c>
      <c r="D1436">
        <v>25</v>
      </c>
      <c r="E1436" t="s">
        <v>871</v>
      </c>
      <c r="F1436" t="s">
        <v>1125</v>
      </c>
      <c r="G1436" t="s">
        <v>937</v>
      </c>
      <c r="H1436" t="s">
        <v>1195</v>
      </c>
      <c r="I1436">
        <v>365</v>
      </c>
      <c r="J1436" t="s">
        <v>1122</v>
      </c>
    </row>
    <row r="1437" spans="1:10" hidden="1" x14ac:dyDescent="0.25">
      <c r="A1437">
        <v>2020</v>
      </c>
      <c r="F1437" t="s">
        <v>714</v>
      </c>
    </row>
    <row r="1438" spans="1:10" hidden="1" x14ac:dyDescent="0.25">
      <c r="A1438">
        <v>2020</v>
      </c>
      <c r="F1438" t="s">
        <v>844</v>
      </c>
      <c r="G1438" t="s">
        <v>938</v>
      </c>
    </row>
    <row r="1439" spans="1:10" hidden="1" x14ac:dyDescent="0.25">
      <c r="A1439">
        <v>2020</v>
      </c>
      <c r="B1439">
        <v>12</v>
      </c>
      <c r="C1439" t="s">
        <v>191</v>
      </c>
      <c r="D1439">
        <v>42</v>
      </c>
      <c r="E1439" t="s">
        <v>1199</v>
      </c>
      <c r="F1439" t="s">
        <v>1200</v>
      </c>
      <c r="G1439" t="s">
        <v>937</v>
      </c>
      <c r="H1439" t="s">
        <v>106</v>
      </c>
      <c r="I1439" t="s">
        <v>1107</v>
      </c>
      <c r="J1439" t="s">
        <v>1122</v>
      </c>
    </row>
    <row r="1440" spans="1:10" hidden="1" x14ac:dyDescent="0.25">
      <c r="A1440">
        <v>2020</v>
      </c>
      <c r="F1440" t="s">
        <v>1201</v>
      </c>
    </row>
    <row r="1441" spans="1:10" hidden="1" x14ac:dyDescent="0.25">
      <c r="A1441">
        <v>2020</v>
      </c>
      <c r="F1441" t="s">
        <v>543</v>
      </c>
      <c r="G1441" t="s">
        <v>938</v>
      </c>
    </row>
    <row r="1442" spans="1:10" hidden="1" x14ac:dyDescent="0.25">
      <c r="A1442">
        <v>2020</v>
      </c>
      <c r="B1442">
        <v>13</v>
      </c>
      <c r="C1442" t="s">
        <v>191</v>
      </c>
      <c r="D1442">
        <v>50</v>
      </c>
      <c r="E1442" t="s">
        <v>1202</v>
      </c>
      <c r="F1442" t="s">
        <v>1203</v>
      </c>
      <c r="G1442" t="s">
        <v>937</v>
      </c>
      <c r="H1442" t="s">
        <v>106</v>
      </c>
      <c r="I1442">
        <v>364</v>
      </c>
      <c r="J1442" t="s">
        <v>1124</v>
      </c>
    </row>
    <row r="1443" spans="1:10" hidden="1" x14ac:dyDescent="0.25">
      <c r="A1443">
        <v>2020</v>
      </c>
      <c r="F1443" t="s">
        <v>1204</v>
      </c>
    </row>
    <row r="1444" spans="1:10" hidden="1" x14ac:dyDescent="0.25">
      <c r="A1444">
        <v>2020</v>
      </c>
      <c r="F1444" t="s">
        <v>1205</v>
      </c>
      <c r="G1444" t="s">
        <v>938</v>
      </c>
    </row>
    <row r="1445" spans="1:10" hidden="1" x14ac:dyDescent="0.25">
      <c r="A1445">
        <v>2020</v>
      </c>
      <c r="B1445">
        <v>14</v>
      </c>
      <c r="C1445" t="s">
        <v>191</v>
      </c>
      <c r="D1445">
        <v>47</v>
      </c>
      <c r="E1445" t="s">
        <v>97</v>
      </c>
      <c r="F1445" t="s">
        <v>384</v>
      </c>
      <c r="G1445" t="s">
        <v>957</v>
      </c>
      <c r="H1445" t="s">
        <v>106</v>
      </c>
      <c r="I1445">
        <v>363</v>
      </c>
      <c r="J1445" t="s">
        <v>1206</v>
      </c>
    </row>
    <row r="1446" spans="1:10" hidden="1" x14ac:dyDescent="0.25">
      <c r="A1446">
        <v>2020</v>
      </c>
      <c r="F1446" t="s">
        <v>955</v>
      </c>
    </row>
    <row r="1447" spans="1:10" hidden="1" x14ac:dyDescent="0.25">
      <c r="A1447">
        <v>2020</v>
      </c>
      <c r="F1447" t="s">
        <v>956</v>
      </c>
      <c r="G1447" t="s">
        <v>938</v>
      </c>
    </row>
    <row r="1448" spans="1:10" hidden="1" x14ac:dyDescent="0.25">
      <c r="A1448">
        <v>2020</v>
      </c>
      <c r="B1448">
        <v>15</v>
      </c>
      <c r="C1448" t="s">
        <v>191</v>
      </c>
      <c r="D1448">
        <v>17</v>
      </c>
      <c r="E1448" t="s">
        <v>1084</v>
      </c>
      <c r="F1448" t="s">
        <v>1207</v>
      </c>
      <c r="G1448" t="s">
        <v>937</v>
      </c>
      <c r="H1448" t="s">
        <v>106</v>
      </c>
      <c r="I1448">
        <v>363</v>
      </c>
      <c r="J1448" t="s">
        <v>1206</v>
      </c>
    </row>
    <row r="1449" spans="1:10" hidden="1" x14ac:dyDescent="0.25">
      <c r="A1449">
        <v>2020</v>
      </c>
      <c r="F1449" t="s">
        <v>450</v>
      </c>
    </row>
    <row r="1450" spans="1:10" hidden="1" x14ac:dyDescent="0.25">
      <c r="A1450">
        <v>2020</v>
      </c>
      <c r="F1450" t="s">
        <v>1208</v>
      </c>
      <c r="G1450" t="s">
        <v>938</v>
      </c>
    </row>
    <row r="1451" spans="1:10" hidden="1" x14ac:dyDescent="0.25">
      <c r="A1451">
        <v>2020</v>
      </c>
      <c r="B1451">
        <v>16</v>
      </c>
      <c r="C1451" t="s">
        <v>191</v>
      </c>
      <c r="D1451">
        <v>27</v>
      </c>
      <c r="E1451" t="s">
        <v>1209</v>
      </c>
      <c r="F1451" t="s">
        <v>974</v>
      </c>
      <c r="G1451" t="s">
        <v>937</v>
      </c>
      <c r="H1451" t="s">
        <v>106</v>
      </c>
      <c r="I1451">
        <v>361</v>
      </c>
      <c r="J1451" t="s">
        <v>1210</v>
      </c>
    </row>
    <row r="1452" spans="1:10" hidden="1" x14ac:dyDescent="0.25">
      <c r="A1452">
        <v>2020</v>
      </c>
      <c r="F1452" t="s">
        <v>972</v>
      </c>
    </row>
    <row r="1453" spans="1:10" hidden="1" x14ac:dyDescent="0.25">
      <c r="A1453">
        <v>2020</v>
      </c>
      <c r="F1453" t="s">
        <v>1090</v>
      </c>
      <c r="G1453" t="s">
        <v>938</v>
      </c>
    </row>
    <row r="1454" spans="1:10" hidden="1" x14ac:dyDescent="0.25">
      <c r="A1454">
        <v>2020</v>
      </c>
      <c r="B1454">
        <v>17</v>
      </c>
      <c r="C1454" t="s">
        <v>191</v>
      </c>
      <c r="D1454">
        <v>32</v>
      </c>
      <c r="E1454" t="s">
        <v>1192</v>
      </c>
      <c r="F1454" t="s">
        <v>404</v>
      </c>
      <c r="G1454" t="s">
        <v>937</v>
      </c>
      <c r="H1454" t="s">
        <v>106</v>
      </c>
      <c r="I1454">
        <v>359</v>
      </c>
      <c r="J1454" t="s">
        <v>1126</v>
      </c>
    </row>
    <row r="1455" spans="1:10" hidden="1" x14ac:dyDescent="0.25">
      <c r="A1455">
        <v>2020</v>
      </c>
      <c r="F1455" t="s">
        <v>944</v>
      </c>
    </row>
    <row r="1456" spans="1:10" hidden="1" x14ac:dyDescent="0.25">
      <c r="A1456">
        <v>2020</v>
      </c>
      <c r="F1456" t="s">
        <v>1118</v>
      </c>
      <c r="G1456" t="s">
        <v>938</v>
      </c>
    </row>
    <row r="1457" spans="1:10" hidden="1" x14ac:dyDescent="0.25">
      <c r="A1457">
        <v>2020</v>
      </c>
      <c r="B1457">
        <v>18</v>
      </c>
      <c r="C1457" t="s">
        <v>191</v>
      </c>
      <c r="D1457">
        <v>35</v>
      </c>
      <c r="E1457" t="s">
        <v>860</v>
      </c>
      <c r="F1457" t="s">
        <v>997</v>
      </c>
      <c r="G1457" t="s">
        <v>946</v>
      </c>
      <c r="H1457" t="s">
        <v>106</v>
      </c>
      <c r="I1457">
        <v>351</v>
      </c>
      <c r="J1457" t="s">
        <v>1212</v>
      </c>
    </row>
    <row r="1458" spans="1:10" hidden="1" x14ac:dyDescent="0.25">
      <c r="A1458">
        <v>2020</v>
      </c>
      <c r="F1458" t="s">
        <v>920</v>
      </c>
    </row>
    <row r="1459" spans="1:10" hidden="1" x14ac:dyDescent="0.25">
      <c r="A1459">
        <v>2020</v>
      </c>
      <c r="F1459" t="s">
        <v>1211</v>
      </c>
      <c r="G1459" t="s">
        <v>938</v>
      </c>
    </row>
    <row r="1460" spans="1:10" hidden="1" x14ac:dyDescent="0.25">
      <c r="A1460">
        <v>2020</v>
      </c>
      <c r="B1460">
        <v>19</v>
      </c>
      <c r="C1460" t="s">
        <v>191</v>
      </c>
      <c r="D1460">
        <v>29</v>
      </c>
      <c r="E1460" t="s">
        <v>967</v>
      </c>
      <c r="F1460" t="s">
        <v>970</v>
      </c>
      <c r="G1460" t="s">
        <v>937</v>
      </c>
      <c r="H1460" t="s">
        <v>106</v>
      </c>
      <c r="I1460">
        <v>349</v>
      </c>
      <c r="J1460" t="s">
        <v>1213</v>
      </c>
    </row>
    <row r="1461" spans="1:10" hidden="1" x14ac:dyDescent="0.25">
      <c r="A1461">
        <v>2020</v>
      </c>
      <c r="F1461" t="s">
        <v>924</v>
      </c>
    </row>
    <row r="1462" spans="1:10" hidden="1" x14ac:dyDescent="0.25">
      <c r="A1462">
        <v>2020</v>
      </c>
      <c r="F1462" t="s">
        <v>1139</v>
      </c>
      <c r="G1462" t="s">
        <v>938</v>
      </c>
    </row>
    <row r="1463" spans="1:10" x14ac:dyDescent="0.25">
      <c r="A1463">
        <v>2020</v>
      </c>
      <c r="B1463">
        <v>20</v>
      </c>
      <c r="C1463" t="s">
        <v>193</v>
      </c>
      <c r="D1463">
        <v>97</v>
      </c>
      <c r="E1463" t="s">
        <v>5</v>
      </c>
      <c r="F1463" t="s">
        <v>1023</v>
      </c>
      <c r="G1463" t="s">
        <v>1049</v>
      </c>
      <c r="H1463" t="s">
        <v>106</v>
      </c>
      <c r="I1463">
        <v>346</v>
      </c>
      <c r="J1463" t="s">
        <v>1214</v>
      </c>
    </row>
    <row r="1464" spans="1:10" hidden="1" x14ac:dyDescent="0.25">
      <c r="A1464">
        <v>2020</v>
      </c>
      <c r="C1464" t="s">
        <v>36</v>
      </c>
      <c r="F1464" t="s">
        <v>401</v>
      </c>
    </row>
    <row r="1465" spans="1:10" hidden="1" x14ac:dyDescent="0.25">
      <c r="A1465">
        <v>2020</v>
      </c>
      <c r="F1465" t="s">
        <v>138</v>
      </c>
      <c r="G1465" t="s">
        <v>1215</v>
      </c>
    </row>
    <row r="1466" spans="1:10" x14ac:dyDescent="0.25">
      <c r="A1466">
        <v>2020</v>
      </c>
      <c r="B1466">
        <v>21</v>
      </c>
      <c r="C1466" t="s">
        <v>193</v>
      </c>
      <c r="D1466">
        <v>51</v>
      </c>
      <c r="E1466" t="s">
        <v>4</v>
      </c>
      <c r="F1466" t="s">
        <v>786</v>
      </c>
      <c r="G1466" t="s">
        <v>1540</v>
      </c>
      <c r="H1466" t="s">
        <v>106</v>
      </c>
      <c r="I1466">
        <v>346</v>
      </c>
      <c r="J1466" t="s">
        <v>1214</v>
      </c>
    </row>
    <row r="1467" spans="1:10" hidden="1" x14ac:dyDescent="0.25">
      <c r="A1467">
        <v>2020</v>
      </c>
      <c r="C1467" t="s">
        <v>36</v>
      </c>
      <c r="F1467" t="s">
        <v>928</v>
      </c>
    </row>
    <row r="1468" spans="1:10" hidden="1" x14ac:dyDescent="0.25">
      <c r="A1468">
        <v>2020</v>
      </c>
      <c r="F1468" t="s">
        <v>977</v>
      </c>
      <c r="G1468" t="s">
        <v>1216</v>
      </c>
    </row>
    <row r="1469" spans="1:10" x14ac:dyDescent="0.25">
      <c r="A1469">
        <v>2020</v>
      </c>
      <c r="B1469">
        <v>22</v>
      </c>
      <c r="C1469" t="s">
        <v>193</v>
      </c>
      <c r="D1469">
        <v>95</v>
      </c>
      <c r="E1469" t="s">
        <v>5</v>
      </c>
      <c r="F1469" t="s">
        <v>793</v>
      </c>
      <c r="G1469" t="s">
        <v>1049</v>
      </c>
      <c r="H1469" t="s">
        <v>106</v>
      </c>
      <c r="I1469">
        <v>343</v>
      </c>
      <c r="J1469" t="s">
        <v>1137</v>
      </c>
    </row>
    <row r="1470" spans="1:10" hidden="1" x14ac:dyDescent="0.25">
      <c r="A1470">
        <v>2020</v>
      </c>
      <c r="C1470" t="s">
        <v>36</v>
      </c>
      <c r="F1470" t="s">
        <v>708</v>
      </c>
    </row>
    <row r="1471" spans="1:10" hidden="1" x14ac:dyDescent="0.25">
      <c r="A1471">
        <v>2020</v>
      </c>
      <c r="F1471" t="s">
        <v>481</v>
      </c>
      <c r="G1471" t="s">
        <v>1050</v>
      </c>
    </row>
    <row r="1472" spans="1:10" x14ac:dyDescent="0.25">
      <c r="A1472">
        <v>2020</v>
      </c>
      <c r="B1472">
        <v>23</v>
      </c>
      <c r="C1472" t="s">
        <v>193</v>
      </c>
      <c r="D1472">
        <v>82</v>
      </c>
      <c r="E1472" t="s">
        <v>880</v>
      </c>
      <c r="F1472" t="s">
        <v>486</v>
      </c>
      <c r="G1472" t="s">
        <v>1540</v>
      </c>
      <c r="H1472" t="s">
        <v>106</v>
      </c>
      <c r="I1472">
        <v>339</v>
      </c>
      <c r="J1472" t="s">
        <v>1143</v>
      </c>
    </row>
    <row r="1473" spans="1:10" hidden="1" x14ac:dyDescent="0.25">
      <c r="A1473">
        <v>2020</v>
      </c>
      <c r="C1473" t="s">
        <v>36</v>
      </c>
      <c r="F1473" t="s">
        <v>1165</v>
      </c>
    </row>
    <row r="1474" spans="1:10" hidden="1" x14ac:dyDescent="0.25">
      <c r="A1474">
        <v>2020</v>
      </c>
      <c r="F1474" t="s">
        <v>176</v>
      </c>
      <c r="G1474" t="s">
        <v>1216</v>
      </c>
    </row>
    <row r="1475" spans="1:10" x14ac:dyDescent="0.25">
      <c r="A1475">
        <v>2020</v>
      </c>
      <c r="B1475">
        <v>24</v>
      </c>
      <c r="C1475" t="s">
        <v>194</v>
      </c>
      <c r="D1475">
        <v>90</v>
      </c>
      <c r="E1475" t="s">
        <v>90</v>
      </c>
      <c r="F1475" t="s">
        <v>885</v>
      </c>
      <c r="G1475" t="s">
        <v>1049</v>
      </c>
      <c r="H1475" t="s">
        <v>106</v>
      </c>
      <c r="I1475">
        <v>339</v>
      </c>
      <c r="J1475" t="s">
        <v>1143</v>
      </c>
    </row>
    <row r="1476" spans="1:10" hidden="1" x14ac:dyDescent="0.25">
      <c r="A1476">
        <v>2020</v>
      </c>
      <c r="C1476" t="s">
        <v>37</v>
      </c>
      <c r="F1476" t="s">
        <v>1085</v>
      </c>
    </row>
    <row r="1477" spans="1:10" hidden="1" x14ac:dyDescent="0.25">
      <c r="A1477">
        <v>2020</v>
      </c>
      <c r="F1477" t="s">
        <v>993</v>
      </c>
      <c r="G1477" t="s">
        <v>1217</v>
      </c>
    </row>
    <row r="1478" spans="1:10" x14ac:dyDescent="0.25">
      <c r="A1478">
        <v>2020</v>
      </c>
      <c r="B1478">
        <v>25</v>
      </c>
      <c r="C1478" t="s">
        <v>194</v>
      </c>
      <c r="D1478">
        <v>77</v>
      </c>
      <c r="E1478" t="s">
        <v>67</v>
      </c>
      <c r="F1478" t="s">
        <v>1051</v>
      </c>
      <c r="G1478" t="s">
        <v>593</v>
      </c>
      <c r="H1478" t="s">
        <v>106</v>
      </c>
      <c r="I1478">
        <v>339</v>
      </c>
      <c r="J1478" t="s">
        <v>1143</v>
      </c>
    </row>
    <row r="1479" spans="1:10" hidden="1" x14ac:dyDescent="0.25">
      <c r="A1479">
        <v>2020</v>
      </c>
      <c r="C1479" t="s">
        <v>37</v>
      </c>
      <c r="F1479" t="s">
        <v>1218</v>
      </c>
    </row>
    <row r="1480" spans="1:10" hidden="1" x14ac:dyDescent="0.25">
      <c r="A1480">
        <v>2020</v>
      </c>
      <c r="F1480" t="s">
        <v>507</v>
      </c>
      <c r="G1480" t="s">
        <v>429</v>
      </c>
    </row>
    <row r="1481" spans="1:10" x14ac:dyDescent="0.25">
      <c r="A1481">
        <v>2020</v>
      </c>
      <c r="B1481">
        <v>26</v>
      </c>
      <c r="C1481" t="s">
        <v>194</v>
      </c>
      <c r="D1481">
        <v>83</v>
      </c>
      <c r="E1481" t="s">
        <v>4</v>
      </c>
      <c r="F1481" t="s">
        <v>174</v>
      </c>
      <c r="G1481" t="s">
        <v>1540</v>
      </c>
      <c r="H1481" t="s">
        <v>106</v>
      </c>
      <c r="I1481">
        <v>339</v>
      </c>
      <c r="J1481" t="s">
        <v>1143</v>
      </c>
    </row>
    <row r="1482" spans="1:10" hidden="1" x14ac:dyDescent="0.25">
      <c r="A1482">
        <v>2020</v>
      </c>
      <c r="C1482" t="s">
        <v>37</v>
      </c>
      <c r="F1482" t="s">
        <v>1219</v>
      </c>
    </row>
    <row r="1483" spans="1:10" hidden="1" x14ac:dyDescent="0.25">
      <c r="A1483">
        <v>2020</v>
      </c>
      <c r="F1483" t="s">
        <v>630</v>
      </c>
      <c r="G1483" t="s">
        <v>1216</v>
      </c>
    </row>
    <row r="1484" spans="1:10" x14ac:dyDescent="0.25">
      <c r="A1484">
        <v>2020</v>
      </c>
      <c r="B1484">
        <v>27</v>
      </c>
      <c r="C1484" t="s">
        <v>194</v>
      </c>
      <c r="D1484">
        <v>56</v>
      </c>
      <c r="E1484" t="s">
        <v>89</v>
      </c>
      <c r="F1484" t="s">
        <v>1220</v>
      </c>
      <c r="G1484" t="s">
        <v>593</v>
      </c>
      <c r="H1484" t="s">
        <v>106</v>
      </c>
      <c r="I1484">
        <v>339</v>
      </c>
      <c r="J1484" t="s">
        <v>1143</v>
      </c>
    </row>
    <row r="1485" spans="1:10" hidden="1" x14ac:dyDescent="0.25">
      <c r="A1485">
        <v>2020</v>
      </c>
      <c r="C1485" t="s">
        <v>37</v>
      </c>
      <c r="F1485" t="s">
        <v>1068</v>
      </c>
    </row>
    <row r="1486" spans="1:10" hidden="1" x14ac:dyDescent="0.25">
      <c r="A1486">
        <v>2020</v>
      </c>
      <c r="F1486" t="s">
        <v>1221</v>
      </c>
      <c r="G1486" t="s">
        <v>429</v>
      </c>
    </row>
    <row r="1487" spans="1:10" hidden="1" x14ac:dyDescent="0.25">
      <c r="A1487">
        <v>2020</v>
      </c>
      <c r="B1487">
        <v>28</v>
      </c>
      <c r="C1487" t="s">
        <v>191</v>
      </c>
      <c r="D1487">
        <v>24</v>
      </c>
      <c r="E1487" t="s">
        <v>1222</v>
      </c>
      <c r="F1487" t="s">
        <v>1223</v>
      </c>
      <c r="G1487" t="s">
        <v>937</v>
      </c>
      <c r="H1487" t="s">
        <v>106</v>
      </c>
      <c r="I1487">
        <v>338</v>
      </c>
      <c r="J1487" t="s">
        <v>1225</v>
      </c>
    </row>
    <row r="1488" spans="1:10" hidden="1" x14ac:dyDescent="0.25">
      <c r="A1488">
        <v>2020</v>
      </c>
      <c r="F1488" t="s">
        <v>812</v>
      </c>
    </row>
    <row r="1489" spans="1:10" hidden="1" x14ac:dyDescent="0.25">
      <c r="A1489">
        <v>2020</v>
      </c>
      <c r="F1489" t="s">
        <v>1224</v>
      </c>
      <c r="G1489" t="s">
        <v>938</v>
      </c>
    </row>
    <row r="1490" spans="1:10" x14ac:dyDescent="0.25">
      <c r="A1490">
        <v>2020</v>
      </c>
      <c r="B1490">
        <v>29</v>
      </c>
      <c r="C1490" t="s">
        <v>194</v>
      </c>
      <c r="D1490">
        <v>86</v>
      </c>
      <c r="E1490" t="s">
        <v>71</v>
      </c>
      <c r="F1490" t="s">
        <v>896</v>
      </c>
      <c r="G1490" t="s">
        <v>593</v>
      </c>
      <c r="H1490" t="s">
        <v>106</v>
      </c>
      <c r="I1490">
        <v>337</v>
      </c>
      <c r="J1490" t="s">
        <v>1146</v>
      </c>
    </row>
    <row r="1491" spans="1:10" hidden="1" x14ac:dyDescent="0.25">
      <c r="A1491">
        <v>2020</v>
      </c>
      <c r="C1491" t="s">
        <v>37</v>
      </c>
      <c r="F1491" t="s">
        <v>894</v>
      </c>
    </row>
    <row r="1492" spans="1:10" hidden="1" x14ac:dyDescent="0.25">
      <c r="A1492">
        <v>2020</v>
      </c>
      <c r="F1492" t="s">
        <v>1226</v>
      </c>
      <c r="G1492" t="s">
        <v>429</v>
      </c>
    </row>
    <row r="1493" spans="1:10" x14ac:dyDescent="0.25">
      <c r="A1493">
        <v>2020</v>
      </c>
      <c r="B1493">
        <v>30</v>
      </c>
      <c r="C1493" t="s">
        <v>194</v>
      </c>
      <c r="D1493">
        <v>66</v>
      </c>
      <c r="E1493" t="s">
        <v>513</v>
      </c>
      <c r="F1493" t="s">
        <v>1227</v>
      </c>
      <c r="G1493" t="s">
        <v>1540</v>
      </c>
      <c r="H1493" t="s">
        <v>106</v>
      </c>
      <c r="I1493">
        <v>335</v>
      </c>
      <c r="J1493" t="s">
        <v>1151</v>
      </c>
    </row>
    <row r="1494" spans="1:10" hidden="1" x14ac:dyDescent="0.25">
      <c r="A1494">
        <v>2020</v>
      </c>
      <c r="C1494" t="s">
        <v>37</v>
      </c>
      <c r="F1494" t="s">
        <v>433</v>
      </c>
    </row>
    <row r="1495" spans="1:10" hidden="1" x14ac:dyDescent="0.25">
      <c r="A1495">
        <v>2020</v>
      </c>
      <c r="F1495" t="s">
        <v>1228</v>
      </c>
      <c r="G1495" t="s">
        <v>1216</v>
      </c>
    </row>
    <row r="1496" spans="1:10" x14ac:dyDescent="0.25">
      <c r="A1496">
        <v>2020</v>
      </c>
      <c r="B1496">
        <v>31</v>
      </c>
      <c r="C1496" t="s">
        <v>193</v>
      </c>
      <c r="D1496">
        <v>91</v>
      </c>
      <c r="E1496" t="s">
        <v>77</v>
      </c>
      <c r="F1496" t="s">
        <v>411</v>
      </c>
      <c r="G1496" t="s">
        <v>1229</v>
      </c>
      <c r="H1496" t="s">
        <v>106</v>
      </c>
      <c r="I1496">
        <v>335</v>
      </c>
      <c r="J1496" t="s">
        <v>1151</v>
      </c>
    </row>
    <row r="1497" spans="1:10" hidden="1" x14ac:dyDescent="0.25">
      <c r="A1497">
        <v>2020</v>
      </c>
      <c r="C1497" t="s">
        <v>36</v>
      </c>
      <c r="F1497" t="s">
        <v>521</v>
      </c>
    </row>
    <row r="1498" spans="1:10" hidden="1" x14ac:dyDescent="0.25">
      <c r="A1498">
        <v>2020</v>
      </c>
      <c r="F1498" t="s">
        <v>150</v>
      </c>
      <c r="G1498" t="s">
        <v>1230</v>
      </c>
    </row>
    <row r="1499" spans="1:10" x14ac:dyDescent="0.25">
      <c r="A1499">
        <v>2020</v>
      </c>
      <c r="B1499">
        <v>32</v>
      </c>
      <c r="C1499" t="s">
        <v>194</v>
      </c>
      <c r="D1499">
        <v>61</v>
      </c>
      <c r="E1499" t="s">
        <v>1231</v>
      </c>
      <c r="F1499" t="s">
        <v>1098</v>
      </c>
      <c r="G1499" t="s">
        <v>1540</v>
      </c>
      <c r="H1499" t="s">
        <v>106</v>
      </c>
      <c r="I1499">
        <v>335</v>
      </c>
      <c r="J1499" t="s">
        <v>1151</v>
      </c>
    </row>
    <row r="1500" spans="1:10" hidden="1" x14ac:dyDescent="0.25">
      <c r="A1500">
        <v>2020</v>
      </c>
      <c r="C1500" t="s">
        <v>37</v>
      </c>
      <c r="F1500" t="s">
        <v>868</v>
      </c>
    </row>
    <row r="1501" spans="1:10" hidden="1" x14ac:dyDescent="0.25">
      <c r="A1501">
        <v>2020</v>
      </c>
      <c r="F1501" t="s">
        <v>1232</v>
      </c>
      <c r="G1501" t="s">
        <v>1216</v>
      </c>
    </row>
    <row r="1502" spans="1:10" x14ac:dyDescent="0.25">
      <c r="A1502">
        <v>2020</v>
      </c>
      <c r="B1502">
        <v>33</v>
      </c>
      <c r="C1502" t="s">
        <v>194</v>
      </c>
      <c r="D1502">
        <v>98</v>
      </c>
      <c r="E1502" t="s">
        <v>5</v>
      </c>
      <c r="F1502" t="s">
        <v>655</v>
      </c>
      <c r="G1502" t="s">
        <v>1049</v>
      </c>
      <c r="H1502" t="s">
        <v>106</v>
      </c>
      <c r="I1502">
        <v>333</v>
      </c>
      <c r="J1502" t="s">
        <v>1159</v>
      </c>
    </row>
    <row r="1503" spans="1:10" hidden="1" x14ac:dyDescent="0.25">
      <c r="A1503">
        <v>2020</v>
      </c>
      <c r="C1503" t="s">
        <v>37</v>
      </c>
      <c r="F1503" t="s">
        <v>1095</v>
      </c>
    </row>
    <row r="1504" spans="1:10" hidden="1" x14ac:dyDescent="0.25">
      <c r="A1504">
        <v>2020</v>
      </c>
      <c r="F1504" t="s">
        <v>989</v>
      </c>
      <c r="G1504" t="s">
        <v>1050</v>
      </c>
    </row>
    <row r="1505" spans="1:10" x14ac:dyDescent="0.25">
      <c r="A1505">
        <v>2020</v>
      </c>
      <c r="B1505">
        <v>34</v>
      </c>
      <c r="C1505" t="s">
        <v>194</v>
      </c>
      <c r="D1505">
        <v>85</v>
      </c>
      <c r="E1505" t="s">
        <v>98</v>
      </c>
      <c r="F1505" t="s">
        <v>1161</v>
      </c>
      <c r="G1505" t="s">
        <v>1540</v>
      </c>
      <c r="H1505" t="s">
        <v>106</v>
      </c>
      <c r="I1505">
        <v>332</v>
      </c>
      <c r="J1505" t="s">
        <v>1164</v>
      </c>
    </row>
    <row r="1506" spans="1:10" hidden="1" x14ac:dyDescent="0.25">
      <c r="A1506">
        <v>2020</v>
      </c>
      <c r="C1506" t="s">
        <v>37</v>
      </c>
      <c r="F1506" t="s">
        <v>1162</v>
      </c>
    </row>
    <row r="1507" spans="1:10" hidden="1" x14ac:dyDescent="0.25">
      <c r="A1507">
        <v>2020</v>
      </c>
      <c r="F1507" t="s">
        <v>1163</v>
      </c>
      <c r="G1507" t="s">
        <v>1216</v>
      </c>
    </row>
    <row r="1508" spans="1:10" x14ac:dyDescent="0.25">
      <c r="A1508">
        <v>2020</v>
      </c>
      <c r="B1508">
        <v>35</v>
      </c>
      <c r="C1508" t="s">
        <v>194</v>
      </c>
      <c r="D1508">
        <v>92</v>
      </c>
      <c r="E1508" t="s">
        <v>77</v>
      </c>
      <c r="F1508" t="s">
        <v>797</v>
      </c>
      <c r="G1508" t="s">
        <v>1229</v>
      </c>
      <c r="H1508" t="s">
        <v>106</v>
      </c>
      <c r="I1508">
        <v>331</v>
      </c>
      <c r="J1508" t="s">
        <v>1166</v>
      </c>
    </row>
    <row r="1509" spans="1:10" hidden="1" x14ac:dyDescent="0.25">
      <c r="A1509">
        <v>2020</v>
      </c>
      <c r="C1509" t="s">
        <v>36</v>
      </c>
      <c r="F1509" t="s">
        <v>822</v>
      </c>
    </row>
    <row r="1510" spans="1:10" hidden="1" x14ac:dyDescent="0.25">
      <c r="A1510">
        <v>2020</v>
      </c>
      <c r="F1510" t="s">
        <v>823</v>
      </c>
      <c r="G1510" t="s">
        <v>1230</v>
      </c>
    </row>
    <row r="1511" spans="1:10" x14ac:dyDescent="0.25">
      <c r="A1511">
        <v>2020</v>
      </c>
      <c r="B1511">
        <v>36</v>
      </c>
      <c r="C1511" t="s">
        <v>194</v>
      </c>
      <c r="D1511">
        <v>99</v>
      </c>
      <c r="E1511" t="s">
        <v>67</v>
      </c>
      <c r="F1511" t="s">
        <v>1052</v>
      </c>
      <c r="G1511" t="s">
        <v>593</v>
      </c>
      <c r="H1511" t="s">
        <v>106</v>
      </c>
      <c r="I1511">
        <v>331</v>
      </c>
      <c r="J1511" t="s">
        <v>1166</v>
      </c>
    </row>
    <row r="1512" spans="1:10" hidden="1" x14ac:dyDescent="0.25">
      <c r="A1512">
        <v>2020</v>
      </c>
      <c r="C1512" t="s">
        <v>37</v>
      </c>
      <c r="F1512" t="s">
        <v>1233</v>
      </c>
    </row>
    <row r="1513" spans="1:10" hidden="1" x14ac:dyDescent="0.25">
      <c r="A1513">
        <v>2020</v>
      </c>
      <c r="F1513" t="s">
        <v>1234</v>
      </c>
      <c r="G1513" t="s">
        <v>429</v>
      </c>
    </row>
    <row r="1514" spans="1:10" x14ac:dyDescent="0.25">
      <c r="A1514">
        <v>2020</v>
      </c>
      <c r="B1514">
        <v>37</v>
      </c>
      <c r="C1514" t="s">
        <v>194</v>
      </c>
      <c r="D1514">
        <v>60</v>
      </c>
      <c r="E1514" t="s">
        <v>98</v>
      </c>
      <c r="F1514" t="s">
        <v>1235</v>
      </c>
      <c r="G1514" t="s">
        <v>1540</v>
      </c>
      <c r="H1514" t="s">
        <v>106</v>
      </c>
      <c r="I1514">
        <v>331</v>
      </c>
      <c r="J1514" t="s">
        <v>1166</v>
      </c>
    </row>
    <row r="1515" spans="1:10" hidden="1" x14ac:dyDescent="0.25">
      <c r="A1515">
        <v>2020</v>
      </c>
      <c r="C1515" t="s">
        <v>37</v>
      </c>
      <c r="F1515" t="s">
        <v>156</v>
      </c>
    </row>
    <row r="1516" spans="1:10" hidden="1" x14ac:dyDescent="0.25">
      <c r="A1516">
        <v>2020</v>
      </c>
      <c r="F1516" t="s">
        <v>1172</v>
      </c>
      <c r="G1516" t="s">
        <v>1216</v>
      </c>
    </row>
    <row r="1517" spans="1:10" x14ac:dyDescent="0.25">
      <c r="A1517">
        <v>2020</v>
      </c>
      <c r="B1517">
        <v>38</v>
      </c>
      <c r="C1517" t="s">
        <v>194</v>
      </c>
      <c r="D1517">
        <v>78</v>
      </c>
      <c r="E1517" t="s">
        <v>43</v>
      </c>
      <c r="F1517" t="s">
        <v>1236</v>
      </c>
      <c r="G1517" t="s">
        <v>593</v>
      </c>
      <c r="H1517" t="s">
        <v>106</v>
      </c>
      <c r="I1517">
        <v>330</v>
      </c>
      <c r="J1517" t="s">
        <v>1167</v>
      </c>
    </row>
    <row r="1518" spans="1:10" hidden="1" x14ac:dyDescent="0.25">
      <c r="A1518">
        <v>2020</v>
      </c>
      <c r="C1518" t="s">
        <v>37</v>
      </c>
      <c r="F1518" t="s">
        <v>1237</v>
      </c>
    </row>
    <row r="1519" spans="1:10" hidden="1" x14ac:dyDescent="0.25">
      <c r="A1519">
        <v>2020</v>
      </c>
      <c r="F1519" t="s">
        <v>1238</v>
      </c>
      <c r="G1519" t="s">
        <v>429</v>
      </c>
    </row>
    <row r="1520" spans="1:10" x14ac:dyDescent="0.25">
      <c r="A1520">
        <v>2020</v>
      </c>
      <c r="B1520">
        <v>39</v>
      </c>
      <c r="C1520" t="s">
        <v>194</v>
      </c>
      <c r="D1520">
        <v>54</v>
      </c>
      <c r="E1520" t="s">
        <v>4</v>
      </c>
      <c r="F1520" t="s">
        <v>1239</v>
      </c>
      <c r="G1520" t="s">
        <v>1540</v>
      </c>
      <c r="H1520" t="s">
        <v>106</v>
      </c>
      <c r="I1520">
        <v>330</v>
      </c>
      <c r="J1520" t="s">
        <v>1167</v>
      </c>
    </row>
    <row r="1521" spans="1:10" hidden="1" x14ac:dyDescent="0.25">
      <c r="A1521">
        <v>2020</v>
      </c>
      <c r="C1521" t="s">
        <v>37</v>
      </c>
      <c r="F1521" t="s">
        <v>148</v>
      </c>
    </row>
    <row r="1522" spans="1:10" hidden="1" x14ac:dyDescent="0.25">
      <c r="A1522">
        <v>2020</v>
      </c>
      <c r="F1522" t="s">
        <v>1001</v>
      </c>
      <c r="G1522" t="s">
        <v>1216</v>
      </c>
    </row>
    <row r="1523" spans="1:10" x14ac:dyDescent="0.25">
      <c r="A1523">
        <v>2020</v>
      </c>
      <c r="B1523">
        <v>40</v>
      </c>
      <c r="C1523" t="s">
        <v>194</v>
      </c>
      <c r="D1523">
        <v>57</v>
      </c>
      <c r="E1523" t="s">
        <v>89</v>
      </c>
      <c r="F1523" t="s">
        <v>385</v>
      </c>
      <c r="G1523" t="s">
        <v>593</v>
      </c>
      <c r="H1523" t="s">
        <v>106</v>
      </c>
      <c r="I1523">
        <v>326</v>
      </c>
      <c r="J1523" t="s">
        <v>1175</v>
      </c>
    </row>
    <row r="1524" spans="1:10" hidden="1" x14ac:dyDescent="0.25">
      <c r="A1524">
        <v>2020</v>
      </c>
      <c r="C1524" t="s">
        <v>37</v>
      </c>
      <c r="F1524" t="s">
        <v>1188</v>
      </c>
    </row>
    <row r="1525" spans="1:10" hidden="1" x14ac:dyDescent="0.25">
      <c r="A1525">
        <v>2020</v>
      </c>
      <c r="F1525" t="s">
        <v>825</v>
      </c>
      <c r="G1525" t="s">
        <v>429</v>
      </c>
    </row>
    <row r="1526" spans="1:10" x14ac:dyDescent="0.25">
      <c r="A1526">
        <v>2020</v>
      </c>
      <c r="B1526">
        <v>41</v>
      </c>
      <c r="C1526" t="s">
        <v>194</v>
      </c>
      <c r="D1526">
        <v>62</v>
      </c>
      <c r="E1526" t="s">
        <v>1240</v>
      </c>
      <c r="F1526" t="s">
        <v>1241</v>
      </c>
      <c r="G1526" t="s">
        <v>1540</v>
      </c>
      <c r="H1526" t="s">
        <v>106</v>
      </c>
      <c r="I1526">
        <v>325</v>
      </c>
      <c r="J1526" t="s">
        <v>1243</v>
      </c>
    </row>
    <row r="1527" spans="1:10" hidden="1" x14ac:dyDescent="0.25">
      <c r="A1527">
        <v>2020</v>
      </c>
      <c r="C1527" t="s">
        <v>37</v>
      </c>
      <c r="F1527" t="s">
        <v>1242</v>
      </c>
    </row>
    <row r="1528" spans="1:10" hidden="1" x14ac:dyDescent="0.25">
      <c r="A1528">
        <v>2020</v>
      </c>
      <c r="F1528" t="s">
        <v>661</v>
      </c>
      <c r="G1528" t="s">
        <v>1216</v>
      </c>
    </row>
    <row r="1529" spans="1:10" hidden="1" x14ac:dyDescent="0.25">
      <c r="A1529">
        <v>2020</v>
      </c>
      <c r="B1529">
        <v>42</v>
      </c>
      <c r="C1529" t="s">
        <v>191</v>
      </c>
      <c r="D1529">
        <v>34</v>
      </c>
      <c r="E1529" t="s">
        <v>1170</v>
      </c>
      <c r="F1529" t="s">
        <v>1123</v>
      </c>
      <c r="G1529" t="s">
        <v>946</v>
      </c>
      <c r="H1529" t="s">
        <v>106</v>
      </c>
      <c r="I1529" t="s">
        <v>1244</v>
      </c>
      <c r="J1529" t="s">
        <v>1245</v>
      </c>
    </row>
    <row r="1530" spans="1:10" hidden="1" x14ac:dyDescent="0.25">
      <c r="A1530">
        <v>2020</v>
      </c>
      <c r="F1530" t="s">
        <v>1100</v>
      </c>
    </row>
    <row r="1531" spans="1:10" hidden="1" x14ac:dyDescent="0.25">
      <c r="A1531">
        <v>2020</v>
      </c>
      <c r="F1531" t="s">
        <v>1171</v>
      </c>
      <c r="G1531" t="s">
        <v>938</v>
      </c>
    </row>
    <row r="1532" spans="1:10" x14ac:dyDescent="0.25">
      <c r="A1532">
        <v>2020</v>
      </c>
      <c r="B1532">
        <v>43</v>
      </c>
      <c r="C1532" t="s">
        <v>194</v>
      </c>
      <c r="D1532">
        <v>89</v>
      </c>
      <c r="E1532" t="s">
        <v>89</v>
      </c>
      <c r="F1532" t="s">
        <v>1246</v>
      </c>
      <c r="G1532" t="s">
        <v>593</v>
      </c>
      <c r="H1532" t="s">
        <v>106</v>
      </c>
      <c r="I1532">
        <v>313</v>
      </c>
      <c r="J1532" t="s">
        <v>1249</v>
      </c>
    </row>
    <row r="1533" spans="1:10" hidden="1" x14ac:dyDescent="0.25">
      <c r="A1533">
        <v>2020</v>
      </c>
      <c r="F1533" t="s">
        <v>1247</v>
      </c>
    </row>
    <row r="1534" spans="1:10" hidden="1" x14ac:dyDescent="0.25">
      <c r="A1534">
        <v>2020</v>
      </c>
      <c r="F1534" t="s">
        <v>1248</v>
      </c>
      <c r="G1534" t="s">
        <v>429</v>
      </c>
    </row>
    <row r="1535" spans="1:10" x14ac:dyDescent="0.25">
      <c r="A1535">
        <v>2020</v>
      </c>
      <c r="B1535" t="s">
        <v>56</v>
      </c>
      <c r="C1535" t="s">
        <v>194</v>
      </c>
      <c r="D1535">
        <v>71</v>
      </c>
      <c r="E1535" t="s">
        <v>4</v>
      </c>
      <c r="F1535" t="s">
        <v>749</v>
      </c>
      <c r="G1535" t="s">
        <v>1540</v>
      </c>
      <c r="H1535" t="s">
        <v>106</v>
      </c>
      <c r="I1535">
        <v>340</v>
      </c>
      <c r="J1535" t="s">
        <v>731</v>
      </c>
    </row>
    <row r="1536" spans="1:10" hidden="1" x14ac:dyDescent="0.25">
      <c r="A1536">
        <v>2020</v>
      </c>
      <c r="F1536" t="s">
        <v>982</v>
      </c>
    </row>
    <row r="1537" spans="1:10" hidden="1" x14ac:dyDescent="0.25">
      <c r="A1537">
        <v>2020</v>
      </c>
      <c r="F1537" t="s">
        <v>746</v>
      </c>
      <c r="G1537" t="s">
        <v>1216</v>
      </c>
    </row>
    <row r="1538" spans="1:10" x14ac:dyDescent="0.25">
      <c r="A1538">
        <v>2020</v>
      </c>
      <c r="B1538" t="s">
        <v>56</v>
      </c>
      <c r="C1538" t="s">
        <v>194</v>
      </c>
      <c r="D1538">
        <v>88</v>
      </c>
      <c r="E1538" t="s">
        <v>67</v>
      </c>
      <c r="F1538" t="s">
        <v>1250</v>
      </c>
      <c r="G1538" t="s">
        <v>593</v>
      </c>
      <c r="H1538" t="s">
        <v>106</v>
      </c>
      <c r="I1538">
        <v>238</v>
      </c>
      <c r="J1538" t="s">
        <v>647</v>
      </c>
    </row>
    <row r="1539" spans="1:10" hidden="1" x14ac:dyDescent="0.25">
      <c r="A1539">
        <v>2020</v>
      </c>
      <c r="F1539" t="s">
        <v>1251</v>
      </c>
    </row>
    <row r="1540" spans="1:10" hidden="1" x14ac:dyDescent="0.25">
      <c r="A1540">
        <v>2020</v>
      </c>
      <c r="F1540" t="s">
        <v>1160</v>
      </c>
      <c r="G1540" t="s">
        <v>429</v>
      </c>
    </row>
    <row r="1541" spans="1:10" hidden="1" x14ac:dyDescent="0.25">
      <c r="A1541">
        <v>2020</v>
      </c>
      <c r="B1541" t="s">
        <v>490</v>
      </c>
      <c r="C1541" t="s">
        <v>191</v>
      </c>
      <c r="D1541">
        <v>39</v>
      </c>
      <c r="E1541" t="s">
        <v>1252</v>
      </c>
      <c r="F1541" t="s">
        <v>948</v>
      </c>
      <c r="G1541" t="s">
        <v>937</v>
      </c>
      <c r="H1541" t="s">
        <v>106</v>
      </c>
      <c r="I1541">
        <v>357</v>
      </c>
      <c r="J1541" t="s">
        <v>1186</v>
      </c>
    </row>
    <row r="1542" spans="1:10" hidden="1" x14ac:dyDescent="0.25">
      <c r="A1542">
        <v>2020</v>
      </c>
      <c r="F1542" t="s">
        <v>690</v>
      </c>
    </row>
    <row r="1543" spans="1:10" hidden="1" x14ac:dyDescent="0.25">
      <c r="A1543">
        <v>2020</v>
      </c>
      <c r="F1543" t="s">
        <v>1253</v>
      </c>
      <c r="G1543" t="s">
        <v>938</v>
      </c>
    </row>
    <row r="1544" spans="1:10" x14ac:dyDescent="0.25">
      <c r="A1544">
        <v>2020</v>
      </c>
      <c r="B1544" t="s">
        <v>490</v>
      </c>
      <c r="C1544" t="s">
        <v>194</v>
      </c>
      <c r="D1544">
        <v>72</v>
      </c>
      <c r="E1544" t="s">
        <v>1254</v>
      </c>
      <c r="F1544" t="s">
        <v>1255</v>
      </c>
      <c r="G1544" t="s">
        <v>1540</v>
      </c>
      <c r="H1544" t="s">
        <v>106</v>
      </c>
      <c r="I1544">
        <v>273</v>
      </c>
      <c r="J1544" t="s">
        <v>330</v>
      </c>
    </row>
    <row r="1545" spans="1:10" hidden="1" x14ac:dyDescent="0.25">
      <c r="A1545">
        <v>2020</v>
      </c>
      <c r="F1545" t="s">
        <v>1256</v>
      </c>
    </row>
    <row r="1546" spans="1:10" hidden="1" x14ac:dyDescent="0.25">
      <c r="A1546">
        <v>2020</v>
      </c>
      <c r="F1546" t="s">
        <v>1257</v>
      </c>
      <c r="G1546" t="s">
        <v>1216</v>
      </c>
    </row>
    <row r="1547" spans="1:10" x14ac:dyDescent="0.25">
      <c r="A1547">
        <v>2020</v>
      </c>
      <c r="B1547" t="s">
        <v>490</v>
      </c>
      <c r="C1547" t="s">
        <v>194</v>
      </c>
      <c r="D1547">
        <v>75</v>
      </c>
      <c r="E1547" t="s">
        <v>98</v>
      </c>
      <c r="F1547" t="s">
        <v>799</v>
      </c>
      <c r="G1547" t="s">
        <v>1540</v>
      </c>
      <c r="H1547" t="s">
        <v>106</v>
      </c>
      <c r="I1547">
        <v>211</v>
      </c>
      <c r="J1547" t="s">
        <v>842</v>
      </c>
    </row>
    <row r="1548" spans="1:10" hidden="1" x14ac:dyDescent="0.25">
      <c r="A1548">
        <v>2020</v>
      </c>
      <c r="F1548" t="s">
        <v>1258</v>
      </c>
    </row>
    <row r="1549" spans="1:10" hidden="1" x14ac:dyDescent="0.25">
      <c r="A1549">
        <v>2020</v>
      </c>
      <c r="F1549" t="s">
        <v>1174</v>
      </c>
      <c r="G1549" t="s">
        <v>1216</v>
      </c>
    </row>
    <row r="1550" spans="1:10" hidden="1" x14ac:dyDescent="0.25">
      <c r="A1550">
        <v>2020</v>
      </c>
      <c r="B1550" t="s">
        <v>490</v>
      </c>
      <c r="C1550" t="s">
        <v>191</v>
      </c>
      <c r="D1550">
        <v>21</v>
      </c>
      <c r="E1550" t="s">
        <v>1209</v>
      </c>
      <c r="F1550" t="s">
        <v>865</v>
      </c>
      <c r="G1550" t="s">
        <v>937</v>
      </c>
      <c r="H1550" t="s">
        <v>106</v>
      </c>
      <c r="I1550">
        <v>192</v>
      </c>
      <c r="J1550" t="s">
        <v>1259</v>
      </c>
    </row>
    <row r="1551" spans="1:10" hidden="1" x14ac:dyDescent="0.25">
      <c r="A1551">
        <v>2020</v>
      </c>
      <c r="F1551" t="s">
        <v>1035</v>
      </c>
    </row>
    <row r="1552" spans="1:10" hidden="1" x14ac:dyDescent="0.25">
      <c r="A1552">
        <v>2020</v>
      </c>
      <c r="F1552" t="s">
        <v>863</v>
      </c>
      <c r="G1552" t="s">
        <v>938</v>
      </c>
    </row>
    <row r="1553" spans="1:10" hidden="1" x14ac:dyDescent="0.25">
      <c r="A1553">
        <v>2020</v>
      </c>
      <c r="B1553" t="s">
        <v>490</v>
      </c>
      <c r="C1553" t="s">
        <v>410</v>
      </c>
      <c r="D1553">
        <v>63</v>
      </c>
      <c r="E1553" t="s">
        <v>1150</v>
      </c>
      <c r="F1553" t="s">
        <v>642</v>
      </c>
      <c r="G1553" t="s">
        <v>1048</v>
      </c>
      <c r="H1553" t="s">
        <v>106</v>
      </c>
      <c r="I1553">
        <v>185</v>
      </c>
      <c r="J1553" t="s">
        <v>1260</v>
      </c>
    </row>
    <row r="1554" spans="1:10" hidden="1" x14ac:dyDescent="0.25">
      <c r="A1554">
        <v>2020</v>
      </c>
      <c r="F1554" t="s">
        <v>792</v>
      </c>
    </row>
    <row r="1555" spans="1:10" hidden="1" x14ac:dyDescent="0.25">
      <c r="A1555">
        <v>2020</v>
      </c>
      <c r="F1555" t="s">
        <v>412</v>
      </c>
      <c r="G1555" t="s">
        <v>1216</v>
      </c>
    </row>
    <row r="1556" spans="1:10" x14ac:dyDescent="0.25">
      <c r="A1556">
        <v>2020</v>
      </c>
      <c r="B1556" t="s">
        <v>490</v>
      </c>
      <c r="C1556" t="s">
        <v>194</v>
      </c>
      <c r="D1556">
        <v>70</v>
      </c>
      <c r="E1556" t="s">
        <v>91</v>
      </c>
      <c r="F1556" t="s">
        <v>1158</v>
      </c>
      <c r="G1556" t="s">
        <v>1540</v>
      </c>
      <c r="H1556" t="s">
        <v>106</v>
      </c>
      <c r="I1556">
        <v>172</v>
      </c>
      <c r="J1556" t="s">
        <v>840</v>
      </c>
    </row>
    <row r="1557" spans="1:10" hidden="1" x14ac:dyDescent="0.25">
      <c r="A1557">
        <v>2020</v>
      </c>
      <c r="F1557" t="s">
        <v>1261</v>
      </c>
    </row>
    <row r="1558" spans="1:10" hidden="1" x14ac:dyDescent="0.25">
      <c r="A1558">
        <v>2020</v>
      </c>
      <c r="F1558" t="s">
        <v>1154</v>
      </c>
      <c r="G1558" t="s">
        <v>1216</v>
      </c>
    </row>
    <row r="1559" spans="1:10" hidden="1" x14ac:dyDescent="0.25">
      <c r="A1559">
        <v>2020</v>
      </c>
      <c r="B1559" t="s">
        <v>490</v>
      </c>
      <c r="C1559" t="s">
        <v>191</v>
      </c>
      <c r="D1559">
        <v>16</v>
      </c>
      <c r="E1559" t="s">
        <v>1262</v>
      </c>
      <c r="F1559" t="s">
        <v>1134</v>
      </c>
      <c r="G1559" t="s">
        <v>1119</v>
      </c>
      <c r="H1559" t="s">
        <v>1195</v>
      </c>
      <c r="I1559">
        <v>105</v>
      </c>
      <c r="J1559" t="s">
        <v>668</v>
      </c>
    </row>
    <row r="1560" spans="1:10" hidden="1" x14ac:dyDescent="0.25">
      <c r="A1560">
        <v>2020</v>
      </c>
      <c r="F1560" t="s">
        <v>342</v>
      </c>
    </row>
    <row r="1561" spans="1:10" hidden="1" x14ac:dyDescent="0.25">
      <c r="A1561">
        <v>2020</v>
      </c>
      <c r="F1561" t="s">
        <v>168</v>
      </c>
      <c r="G1561" t="s">
        <v>938</v>
      </c>
    </row>
    <row r="1562" spans="1:10" hidden="1" x14ac:dyDescent="0.25">
      <c r="A1562">
        <v>2020</v>
      </c>
      <c r="B1562" t="s">
        <v>490</v>
      </c>
      <c r="C1562" t="s">
        <v>191</v>
      </c>
      <c r="D1562">
        <v>30</v>
      </c>
      <c r="E1562" t="s">
        <v>1263</v>
      </c>
      <c r="F1562" t="s">
        <v>590</v>
      </c>
      <c r="G1562" t="s">
        <v>937</v>
      </c>
      <c r="H1562" t="s">
        <v>106</v>
      </c>
      <c r="I1562">
        <v>100</v>
      </c>
      <c r="J1562" t="s">
        <v>1186</v>
      </c>
    </row>
    <row r="1563" spans="1:10" hidden="1" x14ac:dyDescent="0.25">
      <c r="A1563">
        <v>2020</v>
      </c>
      <c r="F1563" t="s">
        <v>444</v>
      </c>
    </row>
    <row r="1564" spans="1:10" hidden="1" x14ac:dyDescent="0.25">
      <c r="A1564">
        <v>2020</v>
      </c>
      <c r="F1564" t="s">
        <v>1183</v>
      </c>
      <c r="G1564" t="s">
        <v>938</v>
      </c>
    </row>
    <row r="1565" spans="1:10" hidden="1" x14ac:dyDescent="0.25">
      <c r="A1565">
        <v>2020</v>
      </c>
      <c r="B1565" t="s">
        <v>490</v>
      </c>
      <c r="C1565" t="s">
        <v>201</v>
      </c>
      <c r="D1565">
        <v>4</v>
      </c>
      <c r="E1565" t="s">
        <v>925</v>
      </c>
      <c r="F1565" t="s">
        <v>1103</v>
      </c>
      <c r="G1565" t="s">
        <v>1104</v>
      </c>
      <c r="H1565" t="s">
        <v>106</v>
      </c>
      <c r="I1565">
        <v>97</v>
      </c>
      <c r="J1565" t="s">
        <v>1265</v>
      </c>
    </row>
    <row r="1566" spans="1:10" hidden="1" x14ac:dyDescent="0.25">
      <c r="A1566">
        <v>2020</v>
      </c>
      <c r="F1566" t="s">
        <v>1264</v>
      </c>
    </row>
    <row r="1567" spans="1:10" hidden="1" x14ac:dyDescent="0.25">
      <c r="A1567">
        <v>2020</v>
      </c>
      <c r="F1567" t="s">
        <v>686</v>
      </c>
      <c r="G1567" t="s">
        <v>1031</v>
      </c>
    </row>
    <row r="1568" spans="1:10" hidden="1" x14ac:dyDescent="0.25">
      <c r="A1568">
        <v>2020</v>
      </c>
      <c r="B1568" t="s">
        <v>490</v>
      </c>
      <c r="C1568" t="s">
        <v>191</v>
      </c>
      <c r="D1568">
        <v>33</v>
      </c>
      <c r="E1568" t="s">
        <v>1127</v>
      </c>
      <c r="F1568" t="s">
        <v>1129</v>
      </c>
      <c r="G1568" t="s">
        <v>937</v>
      </c>
      <c r="H1568" t="s">
        <v>106</v>
      </c>
      <c r="I1568">
        <v>88</v>
      </c>
      <c r="J1568" t="s">
        <v>531</v>
      </c>
    </row>
    <row r="1569" spans="1:10" hidden="1" x14ac:dyDescent="0.25">
      <c r="A1569">
        <v>2020</v>
      </c>
      <c r="F1569" t="s">
        <v>584</v>
      </c>
    </row>
    <row r="1570" spans="1:10" hidden="1" x14ac:dyDescent="0.25">
      <c r="A1570">
        <v>2020</v>
      </c>
      <c r="F1570" t="s">
        <v>1266</v>
      </c>
      <c r="G1570" t="s">
        <v>938</v>
      </c>
    </row>
    <row r="1571" spans="1:10" x14ac:dyDescent="0.25">
      <c r="A1571">
        <v>2020</v>
      </c>
      <c r="B1571" t="s">
        <v>490</v>
      </c>
      <c r="C1571" t="s">
        <v>194</v>
      </c>
      <c r="D1571">
        <v>52</v>
      </c>
      <c r="E1571" t="s">
        <v>4</v>
      </c>
      <c r="F1571" t="s">
        <v>1267</v>
      </c>
      <c r="G1571" t="s">
        <v>1540</v>
      </c>
      <c r="H1571" t="s">
        <v>106</v>
      </c>
      <c r="I1571">
        <v>80</v>
      </c>
      <c r="J1571" t="s">
        <v>1186</v>
      </c>
    </row>
    <row r="1572" spans="1:10" hidden="1" x14ac:dyDescent="0.25">
      <c r="A1572">
        <v>2020</v>
      </c>
      <c r="F1572" t="s">
        <v>1268</v>
      </c>
    </row>
    <row r="1573" spans="1:10" hidden="1" x14ac:dyDescent="0.25">
      <c r="A1573">
        <v>2020</v>
      </c>
      <c r="F1573" t="s">
        <v>1269</v>
      </c>
      <c r="G1573" t="s">
        <v>1216</v>
      </c>
    </row>
    <row r="1574" spans="1:10" x14ac:dyDescent="0.25">
      <c r="A1574">
        <v>2020</v>
      </c>
      <c r="B1574" t="s">
        <v>490</v>
      </c>
      <c r="C1574" t="s">
        <v>194</v>
      </c>
      <c r="D1574">
        <v>55</v>
      </c>
      <c r="E1574" t="s">
        <v>79</v>
      </c>
      <c r="F1574" t="s">
        <v>830</v>
      </c>
      <c r="G1574" t="s">
        <v>1540</v>
      </c>
      <c r="H1574" t="s">
        <v>106</v>
      </c>
      <c r="I1574">
        <v>78</v>
      </c>
      <c r="J1574" t="s">
        <v>1270</v>
      </c>
    </row>
    <row r="1575" spans="1:10" hidden="1" x14ac:dyDescent="0.25">
      <c r="A1575">
        <v>2020</v>
      </c>
      <c r="F1575" t="s">
        <v>561</v>
      </c>
    </row>
    <row r="1576" spans="1:10" hidden="1" x14ac:dyDescent="0.25">
      <c r="A1576">
        <v>2020</v>
      </c>
      <c r="F1576" t="s">
        <v>912</v>
      </c>
      <c r="G1576" t="s">
        <v>1216</v>
      </c>
    </row>
    <row r="1577" spans="1:10" hidden="1" x14ac:dyDescent="0.25">
      <c r="A1577">
        <v>2020</v>
      </c>
      <c r="B1577" t="s">
        <v>490</v>
      </c>
      <c r="C1577" t="s">
        <v>191</v>
      </c>
      <c r="D1577">
        <v>11</v>
      </c>
      <c r="E1577" t="s">
        <v>1271</v>
      </c>
      <c r="F1577" t="s">
        <v>1272</v>
      </c>
      <c r="G1577" t="s">
        <v>946</v>
      </c>
      <c r="H1577" t="s">
        <v>106</v>
      </c>
      <c r="I1577">
        <v>26</v>
      </c>
      <c r="J1577" t="s">
        <v>1274</v>
      </c>
    </row>
    <row r="1578" spans="1:10" hidden="1" x14ac:dyDescent="0.25">
      <c r="A1578">
        <v>2020</v>
      </c>
      <c r="F1578" t="s">
        <v>724</v>
      </c>
    </row>
    <row r="1579" spans="1:10" hidden="1" x14ac:dyDescent="0.25">
      <c r="A1579">
        <v>2020</v>
      </c>
      <c r="F1579" t="s">
        <v>1273</v>
      </c>
      <c r="G1579" t="s">
        <v>938</v>
      </c>
    </row>
    <row r="1580" spans="1:10" hidden="1" x14ac:dyDescent="0.25">
      <c r="A1580">
        <v>2020</v>
      </c>
      <c r="B1580" t="s">
        <v>86</v>
      </c>
      <c r="C1580" t="s">
        <v>191</v>
      </c>
      <c r="D1580">
        <v>37</v>
      </c>
      <c r="E1580" t="s">
        <v>935</v>
      </c>
      <c r="F1580" t="s">
        <v>1041</v>
      </c>
      <c r="G1580" t="s">
        <v>937</v>
      </c>
      <c r="H1580" t="s">
        <v>1195</v>
      </c>
      <c r="I1580">
        <v>141</v>
      </c>
      <c r="J1580" t="s">
        <v>1275</v>
      </c>
    </row>
    <row r="1581" spans="1:10" hidden="1" x14ac:dyDescent="0.25">
      <c r="A1581">
        <v>2020</v>
      </c>
      <c r="F1581" t="s">
        <v>858</v>
      </c>
    </row>
    <row r="1582" spans="1:10" hidden="1" x14ac:dyDescent="0.25">
      <c r="A1582">
        <v>2020</v>
      </c>
      <c r="F1582" t="s">
        <v>145</v>
      </c>
    </row>
    <row r="1583" spans="1:10" hidden="1" x14ac:dyDescent="0.25">
      <c r="A1583">
        <v>2021</v>
      </c>
      <c r="B1583">
        <v>1</v>
      </c>
      <c r="C1583" t="s">
        <v>225</v>
      </c>
      <c r="D1583">
        <v>7</v>
      </c>
      <c r="E1583" t="s">
        <v>849</v>
      </c>
      <c r="F1583" t="s">
        <v>672</v>
      </c>
      <c r="G1583" t="s">
        <v>1276</v>
      </c>
      <c r="H1583" t="s">
        <v>106</v>
      </c>
      <c r="I1583">
        <v>371</v>
      </c>
      <c r="J1583" s="5">
        <v>1.0005875925925924</v>
      </c>
    </row>
    <row r="1584" spans="1:10" hidden="1" x14ac:dyDescent="0.25">
      <c r="A1584">
        <v>2021</v>
      </c>
      <c r="F1584" t="s">
        <v>599</v>
      </c>
    </row>
    <row r="1585" spans="1:10" hidden="1" x14ac:dyDescent="0.25">
      <c r="A1585">
        <v>2021</v>
      </c>
      <c r="F1585" t="s">
        <v>1017</v>
      </c>
      <c r="G1585" t="s">
        <v>1277</v>
      </c>
    </row>
    <row r="1586" spans="1:10" hidden="1" x14ac:dyDescent="0.25">
      <c r="A1586">
        <v>2021</v>
      </c>
      <c r="B1586">
        <v>2</v>
      </c>
      <c r="C1586" t="s">
        <v>225</v>
      </c>
      <c r="D1586">
        <v>8</v>
      </c>
      <c r="E1586" t="s">
        <v>849</v>
      </c>
      <c r="F1586" t="s">
        <v>136</v>
      </c>
      <c r="G1586" t="s">
        <v>1276</v>
      </c>
      <c r="H1586" t="s">
        <v>106</v>
      </c>
      <c r="I1586">
        <v>369</v>
      </c>
      <c r="J1586" t="s">
        <v>1278</v>
      </c>
    </row>
    <row r="1587" spans="1:10" hidden="1" x14ac:dyDescent="0.25">
      <c r="A1587">
        <v>2021</v>
      </c>
      <c r="F1587" t="s">
        <v>171</v>
      </c>
    </row>
    <row r="1588" spans="1:10" hidden="1" x14ac:dyDescent="0.25">
      <c r="A1588">
        <v>2021</v>
      </c>
      <c r="F1588" t="s">
        <v>542</v>
      </c>
      <c r="G1588" t="s">
        <v>1277</v>
      </c>
    </row>
    <row r="1589" spans="1:10" hidden="1" x14ac:dyDescent="0.25">
      <c r="A1589">
        <v>2021</v>
      </c>
      <c r="B1589">
        <v>3</v>
      </c>
      <c r="C1589" t="s">
        <v>225</v>
      </c>
      <c r="D1589">
        <v>36</v>
      </c>
      <c r="E1589" t="s">
        <v>1279</v>
      </c>
      <c r="F1589" t="s">
        <v>543</v>
      </c>
      <c r="G1589" t="s">
        <v>1280</v>
      </c>
      <c r="H1589" t="s">
        <v>106</v>
      </c>
      <c r="I1589">
        <v>367</v>
      </c>
      <c r="J1589" t="s">
        <v>1281</v>
      </c>
    </row>
    <row r="1590" spans="1:10" hidden="1" x14ac:dyDescent="0.25">
      <c r="A1590">
        <v>2021</v>
      </c>
      <c r="F1590" t="s">
        <v>941</v>
      </c>
    </row>
    <row r="1591" spans="1:10" hidden="1" x14ac:dyDescent="0.25">
      <c r="A1591">
        <v>2021</v>
      </c>
      <c r="F1591" t="s">
        <v>1015</v>
      </c>
      <c r="G1591" t="s">
        <v>1031</v>
      </c>
    </row>
    <row r="1592" spans="1:10" hidden="1" x14ac:dyDescent="0.25">
      <c r="A1592">
        <v>2021</v>
      </c>
      <c r="B1592">
        <v>4</v>
      </c>
      <c r="C1592" t="s">
        <v>225</v>
      </c>
      <c r="D1592">
        <v>708</v>
      </c>
      <c r="E1592" t="s">
        <v>1282</v>
      </c>
      <c r="F1592" t="s">
        <v>768</v>
      </c>
      <c r="G1592" t="s">
        <v>1283</v>
      </c>
      <c r="H1592" t="s">
        <v>106</v>
      </c>
      <c r="I1592">
        <v>367</v>
      </c>
      <c r="J1592" t="s">
        <v>1281</v>
      </c>
    </row>
    <row r="1593" spans="1:10" hidden="1" x14ac:dyDescent="0.25">
      <c r="A1593">
        <v>2021</v>
      </c>
      <c r="F1593" t="s">
        <v>146</v>
      </c>
    </row>
    <row r="1594" spans="1:10" hidden="1" x14ac:dyDescent="0.25">
      <c r="A1594">
        <v>2021</v>
      </c>
      <c r="F1594" t="s">
        <v>176</v>
      </c>
      <c r="G1594" t="s">
        <v>1284</v>
      </c>
    </row>
    <row r="1595" spans="1:10" hidden="1" x14ac:dyDescent="0.25">
      <c r="A1595">
        <v>2021</v>
      </c>
      <c r="B1595">
        <v>5</v>
      </c>
      <c r="C1595" t="s">
        <v>225</v>
      </c>
      <c r="D1595">
        <v>709</v>
      </c>
      <c r="E1595" t="s">
        <v>1282</v>
      </c>
      <c r="F1595" t="s">
        <v>646</v>
      </c>
      <c r="G1595" t="s">
        <v>1283</v>
      </c>
      <c r="H1595" t="s">
        <v>106</v>
      </c>
      <c r="I1595">
        <v>364</v>
      </c>
      <c r="J1595" t="s">
        <v>1285</v>
      </c>
    </row>
    <row r="1596" spans="1:10" hidden="1" x14ac:dyDescent="0.25">
      <c r="A1596">
        <v>2021</v>
      </c>
      <c r="F1596" t="s">
        <v>144</v>
      </c>
    </row>
    <row r="1597" spans="1:10" hidden="1" x14ac:dyDescent="0.25">
      <c r="A1597">
        <v>2021</v>
      </c>
      <c r="F1597" t="s">
        <v>481</v>
      </c>
      <c r="G1597" t="s">
        <v>1284</v>
      </c>
    </row>
    <row r="1598" spans="1:10" hidden="1" x14ac:dyDescent="0.25">
      <c r="A1598">
        <v>2021</v>
      </c>
      <c r="B1598">
        <v>6</v>
      </c>
      <c r="C1598" t="s">
        <v>191</v>
      </c>
      <c r="D1598">
        <v>31</v>
      </c>
      <c r="E1598" t="s">
        <v>1286</v>
      </c>
      <c r="F1598" t="s">
        <v>1287</v>
      </c>
      <c r="G1598" t="s">
        <v>937</v>
      </c>
      <c r="H1598" t="s">
        <v>1195</v>
      </c>
      <c r="I1598">
        <v>363</v>
      </c>
      <c r="J1598" t="s">
        <v>1289</v>
      </c>
    </row>
    <row r="1599" spans="1:10" hidden="1" x14ac:dyDescent="0.25">
      <c r="A1599">
        <v>2021</v>
      </c>
      <c r="F1599" t="s">
        <v>1288</v>
      </c>
    </row>
    <row r="1600" spans="1:10" hidden="1" x14ac:dyDescent="0.25">
      <c r="A1600">
        <v>2021</v>
      </c>
      <c r="F1600" t="s">
        <v>1253</v>
      </c>
      <c r="G1600" t="s">
        <v>938</v>
      </c>
    </row>
    <row r="1601" spans="1:10" hidden="1" x14ac:dyDescent="0.25">
      <c r="A1601">
        <v>2021</v>
      </c>
      <c r="B1601">
        <v>7</v>
      </c>
      <c r="C1601" t="s">
        <v>191</v>
      </c>
      <c r="D1601">
        <v>28</v>
      </c>
      <c r="E1601" t="s">
        <v>491</v>
      </c>
      <c r="F1601" t="s">
        <v>1255</v>
      </c>
      <c r="G1601" t="s">
        <v>937</v>
      </c>
      <c r="H1601" t="s">
        <v>1195</v>
      </c>
      <c r="I1601">
        <v>363</v>
      </c>
      <c r="J1601" t="s">
        <v>1289</v>
      </c>
    </row>
    <row r="1602" spans="1:10" hidden="1" x14ac:dyDescent="0.25">
      <c r="A1602">
        <v>2021</v>
      </c>
      <c r="F1602" t="s">
        <v>1290</v>
      </c>
    </row>
    <row r="1603" spans="1:10" hidden="1" x14ac:dyDescent="0.25">
      <c r="A1603">
        <v>2021</v>
      </c>
      <c r="F1603" t="s">
        <v>1108</v>
      </c>
      <c r="G1603" t="s">
        <v>938</v>
      </c>
    </row>
    <row r="1604" spans="1:10" hidden="1" x14ac:dyDescent="0.25">
      <c r="A1604">
        <v>2021</v>
      </c>
      <c r="B1604">
        <v>8</v>
      </c>
      <c r="C1604" t="s">
        <v>191</v>
      </c>
      <c r="D1604">
        <v>65</v>
      </c>
      <c r="E1604" t="s">
        <v>1196</v>
      </c>
      <c r="F1604" t="s">
        <v>948</v>
      </c>
      <c r="G1604" t="s">
        <v>937</v>
      </c>
      <c r="H1604" t="s">
        <v>1195</v>
      </c>
      <c r="I1604">
        <v>362</v>
      </c>
      <c r="J1604" t="s">
        <v>1110</v>
      </c>
    </row>
    <row r="1605" spans="1:10" hidden="1" x14ac:dyDescent="0.25">
      <c r="A1605">
        <v>2021</v>
      </c>
      <c r="F1605" t="s">
        <v>423</v>
      </c>
    </row>
    <row r="1606" spans="1:10" hidden="1" x14ac:dyDescent="0.25">
      <c r="A1606">
        <v>2021</v>
      </c>
      <c r="F1606" t="s">
        <v>858</v>
      </c>
      <c r="G1606" t="s">
        <v>938</v>
      </c>
    </row>
    <row r="1607" spans="1:10" hidden="1" x14ac:dyDescent="0.25">
      <c r="A1607">
        <v>2021</v>
      </c>
      <c r="B1607">
        <v>9</v>
      </c>
      <c r="C1607" t="s">
        <v>191</v>
      </c>
      <c r="D1607">
        <v>23</v>
      </c>
      <c r="E1607" t="s">
        <v>1192</v>
      </c>
      <c r="F1607" t="s">
        <v>1291</v>
      </c>
      <c r="G1607" t="s">
        <v>937</v>
      </c>
      <c r="H1607" t="s">
        <v>1195</v>
      </c>
      <c r="I1607">
        <v>361</v>
      </c>
      <c r="J1607" t="s">
        <v>1292</v>
      </c>
    </row>
    <row r="1608" spans="1:10" hidden="1" x14ac:dyDescent="0.25">
      <c r="A1608">
        <v>2021</v>
      </c>
      <c r="F1608" t="s">
        <v>1023</v>
      </c>
    </row>
    <row r="1609" spans="1:10" hidden="1" x14ac:dyDescent="0.25">
      <c r="A1609">
        <v>2021</v>
      </c>
      <c r="F1609" t="s">
        <v>1088</v>
      </c>
      <c r="G1609" t="s">
        <v>938</v>
      </c>
    </row>
    <row r="1610" spans="1:10" hidden="1" x14ac:dyDescent="0.25">
      <c r="A1610">
        <v>2021</v>
      </c>
      <c r="B1610">
        <v>10</v>
      </c>
      <c r="C1610" t="s">
        <v>191</v>
      </c>
      <c r="D1610">
        <v>34</v>
      </c>
      <c r="E1610" t="s">
        <v>1170</v>
      </c>
      <c r="F1610" t="s">
        <v>404</v>
      </c>
      <c r="G1610" t="s">
        <v>937</v>
      </c>
      <c r="H1610" t="s">
        <v>1195</v>
      </c>
      <c r="I1610">
        <v>360</v>
      </c>
      <c r="J1610" t="s">
        <v>1293</v>
      </c>
    </row>
    <row r="1611" spans="1:10" hidden="1" x14ac:dyDescent="0.25">
      <c r="A1611">
        <v>2021</v>
      </c>
      <c r="F1611" t="s">
        <v>1171</v>
      </c>
    </row>
    <row r="1612" spans="1:10" hidden="1" x14ac:dyDescent="0.25">
      <c r="A1612">
        <v>2021</v>
      </c>
      <c r="F1612" t="s">
        <v>1090</v>
      </c>
      <c r="G1612" t="s">
        <v>938</v>
      </c>
    </row>
    <row r="1613" spans="1:10" hidden="1" x14ac:dyDescent="0.25">
      <c r="A1613">
        <v>2021</v>
      </c>
      <c r="B1613">
        <v>11</v>
      </c>
      <c r="C1613" t="s">
        <v>191</v>
      </c>
      <c r="D1613">
        <v>48</v>
      </c>
      <c r="E1613" t="s">
        <v>1084</v>
      </c>
      <c r="F1613" t="s">
        <v>685</v>
      </c>
      <c r="G1613" t="s">
        <v>937</v>
      </c>
      <c r="H1613" t="s">
        <v>1195</v>
      </c>
      <c r="I1613">
        <v>359</v>
      </c>
      <c r="J1613" t="s">
        <v>1294</v>
      </c>
    </row>
    <row r="1614" spans="1:10" hidden="1" x14ac:dyDescent="0.25">
      <c r="A1614">
        <v>2021</v>
      </c>
      <c r="F1614" t="s">
        <v>965</v>
      </c>
    </row>
    <row r="1615" spans="1:10" hidden="1" x14ac:dyDescent="0.25">
      <c r="A1615">
        <v>2021</v>
      </c>
      <c r="F1615" t="s">
        <v>450</v>
      </c>
      <c r="G1615" t="s">
        <v>938</v>
      </c>
    </row>
    <row r="1616" spans="1:10" hidden="1" x14ac:dyDescent="0.25">
      <c r="A1616">
        <v>2021</v>
      </c>
      <c r="B1616">
        <v>12</v>
      </c>
      <c r="C1616" t="s">
        <v>191</v>
      </c>
      <c r="D1616">
        <v>26</v>
      </c>
      <c r="E1616" t="s">
        <v>1295</v>
      </c>
      <c r="F1616" t="s">
        <v>1296</v>
      </c>
      <c r="G1616" t="s">
        <v>1119</v>
      </c>
      <c r="H1616" t="s">
        <v>1195</v>
      </c>
      <c r="I1616">
        <v>358</v>
      </c>
      <c r="J1616" t="s">
        <v>1298</v>
      </c>
    </row>
    <row r="1617" spans="1:10" hidden="1" x14ac:dyDescent="0.25">
      <c r="A1617">
        <v>2021</v>
      </c>
      <c r="F1617" t="s">
        <v>1297</v>
      </c>
    </row>
    <row r="1618" spans="1:10" hidden="1" x14ac:dyDescent="0.25">
      <c r="A1618">
        <v>2021</v>
      </c>
      <c r="F1618" t="s">
        <v>1139</v>
      </c>
      <c r="G1618" t="s">
        <v>938</v>
      </c>
    </row>
    <row r="1619" spans="1:10" hidden="1" x14ac:dyDescent="0.25">
      <c r="A1619">
        <v>2021</v>
      </c>
      <c r="B1619">
        <v>13</v>
      </c>
      <c r="C1619" t="s">
        <v>191</v>
      </c>
      <c r="D1619">
        <v>38</v>
      </c>
      <c r="E1619" t="s">
        <v>491</v>
      </c>
      <c r="F1619" t="s">
        <v>1094</v>
      </c>
      <c r="G1619" t="s">
        <v>937</v>
      </c>
      <c r="H1619" t="s">
        <v>1195</v>
      </c>
      <c r="I1619">
        <v>358</v>
      </c>
      <c r="J1619" t="s">
        <v>1298</v>
      </c>
    </row>
    <row r="1620" spans="1:10" hidden="1" x14ac:dyDescent="0.25">
      <c r="A1620">
        <v>2021</v>
      </c>
      <c r="F1620" t="s">
        <v>552</v>
      </c>
    </row>
    <row r="1621" spans="1:10" hidden="1" x14ac:dyDescent="0.25">
      <c r="A1621">
        <v>2021</v>
      </c>
      <c r="F1621" t="s">
        <v>1021</v>
      </c>
      <c r="G1621" t="s">
        <v>938</v>
      </c>
    </row>
    <row r="1622" spans="1:10" hidden="1" x14ac:dyDescent="0.25">
      <c r="A1622">
        <v>2021</v>
      </c>
      <c r="B1622">
        <v>14</v>
      </c>
      <c r="C1622" t="s">
        <v>191</v>
      </c>
      <c r="D1622">
        <v>30</v>
      </c>
      <c r="E1622" t="s">
        <v>1263</v>
      </c>
      <c r="F1622" t="s">
        <v>1123</v>
      </c>
      <c r="G1622" t="s">
        <v>937</v>
      </c>
      <c r="H1622" t="s">
        <v>1195</v>
      </c>
      <c r="I1622">
        <v>357</v>
      </c>
      <c r="J1622" t="s">
        <v>1299</v>
      </c>
    </row>
    <row r="1623" spans="1:10" hidden="1" x14ac:dyDescent="0.25">
      <c r="A1623">
        <v>2021</v>
      </c>
      <c r="F1623" t="s">
        <v>590</v>
      </c>
    </row>
    <row r="1624" spans="1:10" hidden="1" x14ac:dyDescent="0.25">
      <c r="A1624">
        <v>2021</v>
      </c>
      <c r="F1624" t="s">
        <v>863</v>
      </c>
      <c r="G1624" t="s">
        <v>938</v>
      </c>
    </row>
    <row r="1625" spans="1:10" hidden="1" x14ac:dyDescent="0.25">
      <c r="A1625">
        <v>2021</v>
      </c>
      <c r="B1625">
        <v>15</v>
      </c>
      <c r="C1625" t="s">
        <v>1482</v>
      </c>
      <c r="D1625">
        <v>21</v>
      </c>
      <c r="E1625" t="s">
        <v>1209</v>
      </c>
      <c r="F1625" t="s">
        <v>972</v>
      </c>
      <c r="G1625" t="s">
        <v>937</v>
      </c>
      <c r="H1625" t="s">
        <v>1195</v>
      </c>
      <c r="I1625">
        <v>356</v>
      </c>
      <c r="J1625" t="s">
        <v>1111</v>
      </c>
    </row>
    <row r="1626" spans="1:10" hidden="1" x14ac:dyDescent="0.25">
      <c r="A1626">
        <v>2021</v>
      </c>
      <c r="F1626" t="s">
        <v>974</v>
      </c>
    </row>
    <row r="1627" spans="1:10" hidden="1" x14ac:dyDescent="0.25">
      <c r="A1627">
        <v>2021</v>
      </c>
      <c r="F1627" t="s">
        <v>1035</v>
      </c>
      <c r="G1627" t="s">
        <v>938</v>
      </c>
    </row>
    <row r="1628" spans="1:10" hidden="1" x14ac:dyDescent="0.25">
      <c r="A1628">
        <v>2021</v>
      </c>
      <c r="B1628">
        <v>16</v>
      </c>
      <c r="C1628" t="s">
        <v>1482</v>
      </c>
      <c r="D1628">
        <v>29</v>
      </c>
      <c r="E1628" t="s">
        <v>967</v>
      </c>
      <c r="F1628" t="s">
        <v>970</v>
      </c>
      <c r="G1628" t="s">
        <v>937</v>
      </c>
      <c r="H1628" t="s">
        <v>1195</v>
      </c>
      <c r="I1628">
        <v>356</v>
      </c>
      <c r="J1628" t="s">
        <v>1111</v>
      </c>
    </row>
    <row r="1629" spans="1:10" hidden="1" x14ac:dyDescent="0.25">
      <c r="A1629">
        <v>2021</v>
      </c>
      <c r="F1629" t="s">
        <v>924</v>
      </c>
    </row>
    <row r="1630" spans="1:10" hidden="1" x14ac:dyDescent="0.25">
      <c r="A1630">
        <v>2021</v>
      </c>
      <c r="F1630" t="s">
        <v>1118</v>
      </c>
      <c r="G1630" t="s">
        <v>938</v>
      </c>
    </row>
    <row r="1631" spans="1:10" hidden="1" x14ac:dyDescent="0.25">
      <c r="A1631">
        <v>2021</v>
      </c>
      <c r="B1631">
        <v>17</v>
      </c>
      <c r="C1631" t="s">
        <v>1482</v>
      </c>
      <c r="D1631">
        <v>70</v>
      </c>
      <c r="E1631" t="s">
        <v>1300</v>
      </c>
      <c r="F1631" t="s">
        <v>353</v>
      </c>
      <c r="G1631" t="s">
        <v>937</v>
      </c>
      <c r="H1631" t="s">
        <v>1195</v>
      </c>
      <c r="I1631">
        <v>356</v>
      </c>
      <c r="J1631" t="s">
        <v>1111</v>
      </c>
    </row>
    <row r="1632" spans="1:10" hidden="1" x14ac:dyDescent="0.25">
      <c r="A1632">
        <v>2021</v>
      </c>
      <c r="F1632" t="s">
        <v>1301</v>
      </c>
    </row>
    <row r="1633" spans="1:10" hidden="1" x14ac:dyDescent="0.25">
      <c r="A1633">
        <v>2021</v>
      </c>
      <c r="F1633" t="s">
        <v>1045</v>
      </c>
      <c r="G1633" t="s">
        <v>938</v>
      </c>
    </row>
    <row r="1634" spans="1:10" hidden="1" x14ac:dyDescent="0.25">
      <c r="A1634">
        <v>2021</v>
      </c>
      <c r="B1634">
        <v>18</v>
      </c>
      <c r="C1634" t="s">
        <v>1482</v>
      </c>
      <c r="D1634">
        <v>20</v>
      </c>
      <c r="E1634" t="s">
        <v>1127</v>
      </c>
      <c r="F1634" t="s">
        <v>1128</v>
      </c>
      <c r="G1634" t="s">
        <v>937</v>
      </c>
      <c r="H1634" t="s">
        <v>1195</v>
      </c>
      <c r="I1634">
        <v>353</v>
      </c>
      <c r="J1634" t="s">
        <v>1114</v>
      </c>
    </row>
    <row r="1635" spans="1:10" hidden="1" x14ac:dyDescent="0.25">
      <c r="A1635">
        <v>2021</v>
      </c>
      <c r="F1635" t="s">
        <v>793</v>
      </c>
    </row>
    <row r="1636" spans="1:10" hidden="1" x14ac:dyDescent="0.25">
      <c r="A1636">
        <v>2021</v>
      </c>
      <c r="F1636" t="s">
        <v>616</v>
      </c>
      <c r="G1636" t="s">
        <v>938</v>
      </c>
    </row>
    <row r="1637" spans="1:10" hidden="1" x14ac:dyDescent="0.25">
      <c r="A1637">
        <v>2021</v>
      </c>
      <c r="B1637">
        <v>19</v>
      </c>
      <c r="C1637" t="s">
        <v>1482</v>
      </c>
      <c r="D1637">
        <v>39</v>
      </c>
      <c r="E1637" t="s">
        <v>1302</v>
      </c>
      <c r="F1637" t="s">
        <v>690</v>
      </c>
      <c r="G1637" t="s">
        <v>937</v>
      </c>
      <c r="H1637" t="s">
        <v>1195</v>
      </c>
      <c r="I1637">
        <v>352</v>
      </c>
      <c r="J1637" t="s">
        <v>1115</v>
      </c>
    </row>
    <row r="1638" spans="1:10" hidden="1" x14ac:dyDescent="0.25">
      <c r="A1638">
        <v>2021</v>
      </c>
      <c r="F1638" t="s">
        <v>1303</v>
      </c>
    </row>
    <row r="1639" spans="1:10" hidden="1" x14ac:dyDescent="0.25">
      <c r="A1639">
        <v>2021</v>
      </c>
      <c r="F1639" t="s">
        <v>1304</v>
      </c>
      <c r="G1639" t="s">
        <v>938</v>
      </c>
    </row>
    <row r="1640" spans="1:10" x14ac:dyDescent="0.25">
      <c r="A1640">
        <v>2021</v>
      </c>
      <c r="B1640">
        <v>20</v>
      </c>
      <c r="C1640" t="s">
        <v>193</v>
      </c>
      <c r="D1640">
        <v>51</v>
      </c>
      <c r="E1640" t="s">
        <v>4</v>
      </c>
      <c r="F1640" t="s">
        <v>786</v>
      </c>
      <c r="G1640" t="s">
        <v>1540</v>
      </c>
      <c r="H1640" t="s">
        <v>106</v>
      </c>
      <c r="I1640">
        <v>345</v>
      </c>
      <c r="J1640" t="s">
        <v>1210</v>
      </c>
    </row>
    <row r="1641" spans="1:10" hidden="1" x14ac:dyDescent="0.25">
      <c r="A1641">
        <v>2021</v>
      </c>
      <c r="F1641" t="s">
        <v>928</v>
      </c>
    </row>
    <row r="1642" spans="1:10" hidden="1" x14ac:dyDescent="0.25">
      <c r="A1642">
        <v>2021</v>
      </c>
      <c r="F1642" t="s">
        <v>1098</v>
      </c>
      <c r="G1642" t="s">
        <v>1216</v>
      </c>
    </row>
    <row r="1643" spans="1:10" x14ac:dyDescent="0.25">
      <c r="A1643">
        <v>2021</v>
      </c>
      <c r="B1643">
        <v>21</v>
      </c>
      <c r="C1643" t="s">
        <v>193</v>
      </c>
      <c r="D1643">
        <v>63</v>
      </c>
      <c r="E1643" t="s">
        <v>114</v>
      </c>
      <c r="F1643" t="s">
        <v>1063</v>
      </c>
      <c r="G1643" t="s">
        <v>1305</v>
      </c>
      <c r="H1643" t="s">
        <v>106</v>
      </c>
      <c r="I1643">
        <v>345</v>
      </c>
      <c r="J1643" t="s">
        <v>1210</v>
      </c>
    </row>
    <row r="1644" spans="1:10" hidden="1" x14ac:dyDescent="0.25">
      <c r="A1644">
        <v>2021</v>
      </c>
      <c r="F1644" t="s">
        <v>149</v>
      </c>
    </row>
    <row r="1645" spans="1:10" hidden="1" x14ac:dyDescent="0.25">
      <c r="A1645">
        <v>2021</v>
      </c>
      <c r="F1645" t="s">
        <v>434</v>
      </c>
      <c r="G1645" t="s">
        <v>1306</v>
      </c>
    </row>
    <row r="1646" spans="1:10" x14ac:dyDescent="0.25">
      <c r="A1646">
        <v>2021</v>
      </c>
      <c r="B1646">
        <v>22</v>
      </c>
      <c r="C1646" t="s">
        <v>193</v>
      </c>
      <c r="D1646">
        <v>92</v>
      </c>
      <c r="E1646" t="s">
        <v>77</v>
      </c>
      <c r="F1646" t="s">
        <v>797</v>
      </c>
      <c r="G1646" t="s">
        <v>1229</v>
      </c>
      <c r="H1646" t="s">
        <v>106</v>
      </c>
      <c r="I1646">
        <v>344</v>
      </c>
      <c r="J1646" t="s">
        <v>1307</v>
      </c>
    </row>
    <row r="1647" spans="1:10" hidden="1" x14ac:dyDescent="0.25">
      <c r="A1647">
        <v>2021</v>
      </c>
      <c r="F1647" t="s">
        <v>822</v>
      </c>
    </row>
    <row r="1648" spans="1:10" hidden="1" x14ac:dyDescent="0.25">
      <c r="A1648">
        <v>2021</v>
      </c>
      <c r="F1648" t="s">
        <v>348</v>
      </c>
      <c r="G1648" t="s">
        <v>1230</v>
      </c>
    </row>
    <row r="1649" spans="1:10" x14ac:dyDescent="0.25">
      <c r="A1649">
        <v>2021</v>
      </c>
      <c r="B1649">
        <v>23</v>
      </c>
      <c r="C1649" t="s">
        <v>193</v>
      </c>
      <c r="D1649">
        <v>91</v>
      </c>
      <c r="E1649" t="s">
        <v>77</v>
      </c>
      <c r="F1649" t="s">
        <v>411</v>
      </c>
      <c r="G1649" t="s">
        <v>1229</v>
      </c>
      <c r="H1649" t="s">
        <v>106</v>
      </c>
      <c r="I1649">
        <v>343</v>
      </c>
      <c r="J1649" t="s">
        <v>1126</v>
      </c>
    </row>
    <row r="1650" spans="1:10" hidden="1" x14ac:dyDescent="0.25">
      <c r="A1650">
        <v>2021</v>
      </c>
      <c r="F1650" t="s">
        <v>521</v>
      </c>
    </row>
    <row r="1651" spans="1:10" hidden="1" x14ac:dyDescent="0.25">
      <c r="A1651">
        <v>2021</v>
      </c>
      <c r="F1651" t="s">
        <v>150</v>
      </c>
      <c r="G1651" t="s">
        <v>1230</v>
      </c>
    </row>
    <row r="1652" spans="1:10" hidden="1" x14ac:dyDescent="0.25">
      <c r="A1652">
        <v>2021</v>
      </c>
      <c r="B1652">
        <v>24</v>
      </c>
      <c r="C1652" t="s">
        <v>1482</v>
      </c>
      <c r="D1652">
        <v>44</v>
      </c>
      <c r="E1652" t="s">
        <v>1006</v>
      </c>
      <c r="F1652" t="s">
        <v>1308</v>
      </c>
      <c r="G1652" t="s">
        <v>937</v>
      </c>
      <c r="H1652" t="s">
        <v>1195</v>
      </c>
      <c r="I1652">
        <v>342</v>
      </c>
      <c r="J1652" t="s">
        <v>1130</v>
      </c>
    </row>
    <row r="1653" spans="1:10" hidden="1" x14ac:dyDescent="0.25">
      <c r="A1653">
        <v>2021</v>
      </c>
      <c r="F1653" t="s">
        <v>1182</v>
      </c>
    </row>
    <row r="1654" spans="1:10" hidden="1" x14ac:dyDescent="0.25">
      <c r="A1654">
        <v>2021</v>
      </c>
      <c r="F1654" t="s">
        <v>686</v>
      </c>
      <c r="G1654" t="s">
        <v>938</v>
      </c>
    </row>
    <row r="1655" spans="1:10" x14ac:dyDescent="0.25">
      <c r="A1655">
        <v>2021</v>
      </c>
      <c r="B1655">
        <v>25</v>
      </c>
      <c r="C1655" t="s">
        <v>194</v>
      </c>
      <c r="D1655">
        <v>83</v>
      </c>
      <c r="E1655" t="s">
        <v>4</v>
      </c>
      <c r="F1655" t="s">
        <v>1219</v>
      </c>
      <c r="G1655" t="s">
        <v>1540</v>
      </c>
      <c r="H1655" t="s">
        <v>106</v>
      </c>
      <c r="I1655">
        <v>340</v>
      </c>
      <c r="J1655" t="s">
        <v>1310</v>
      </c>
    </row>
    <row r="1656" spans="1:10" hidden="1" x14ac:dyDescent="0.25">
      <c r="A1656">
        <v>2021</v>
      </c>
      <c r="F1656" t="s">
        <v>630</v>
      </c>
    </row>
    <row r="1657" spans="1:10" hidden="1" x14ac:dyDescent="0.25">
      <c r="A1657">
        <v>2021</v>
      </c>
      <c r="F1657" t="s">
        <v>1309</v>
      </c>
      <c r="G1657" t="s">
        <v>1216</v>
      </c>
    </row>
    <row r="1658" spans="1:10" x14ac:dyDescent="0.25">
      <c r="A1658">
        <v>2021</v>
      </c>
      <c r="B1658">
        <v>26</v>
      </c>
      <c r="C1658" t="s">
        <v>194</v>
      </c>
      <c r="D1658">
        <v>33</v>
      </c>
      <c r="E1658" t="s">
        <v>90</v>
      </c>
      <c r="F1658" t="s">
        <v>1188</v>
      </c>
      <c r="G1658" t="s">
        <v>1049</v>
      </c>
      <c r="H1658" t="s">
        <v>106</v>
      </c>
      <c r="I1658">
        <v>339</v>
      </c>
      <c r="J1658" t="s">
        <v>1312</v>
      </c>
    </row>
    <row r="1659" spans="1:10" hidden="1" x14ac:dyDescent="0.25">
      <c r="A1659">
        <v>2021</v>
      </c>
      <c r="F1659" t="s">
        <v>825</v>
      </c>
    </row>
    <row r="1660" spans="1:10" hidden="1" x14ac:dyDescent="0.25">
      <c r="A1660">
        <v>2021</v>
      </c>
      <c r="F1660" t="s">
        <v>1311</v>
      </c>
      <c r="G1660" t="s">
        <v>1313</v>
      </c>
    </row>
    <row r="1661" spans="1:10" x14ac:dyDescent="0.25">
      <c r="A1661">
        <v>2021</v>
      </c>
      <c r="B1661">
        <v>27</v>
      </c>
      <c r="C1661" t="s">
        <v>194</v>
      </c>
      <c r="D1661">
        <v>80</v>
      </c>
      <c r="E1661" t="s">
        <v>98</v>
      </c>
      <c r="F1661" t="s">
        <v>799</v>
      </c>
      <c r="G1661" t="s">
        <v>1540</v>
      </c>
      <c r="H1661" t="s">
        <v>106</v>
      </c>
      <c r="I1661">
        <v>338</v>
      </c>
      <c r="J1661" t="s">
        <v>1133</v>
      </c>
    </row>
    <row r="1662" spans="1:10" hidden="1" x14ac:dyDescent="0.25">
      <c r="A1662">
        <v>2021</v>
      </c>
      <c r="F1662" t="s">
        <v>1314</v>
      </c>
    </row>
    <row r="1663" spans="1:10" hidden="1" x14ac:dyDescent="0.25">
      <c r="A1663">
        <v>2021</v>
      </c>
      <c r="F1663" t="s">
        <v>1258</v>
      </c>
      <c r="G1663" t="s">
        <v>1216</v>
      </c>
    </row>
    <row r="1664" spans="1:10" hidden="1" x14ac:dyDescent="0.25">
      <c r="A1664">
        <v>2021</v>
      </c>
      <c r="B1664">
        <v>28</v>
      </c>
      <c r="C1664" t="s">
        <v>1482</v>
      </c>
      <c r="D1664">
        <v>74</v>
      </c>
      <c r="E1664" t="s">
        <v>1315</v>
      </c>
      <c r="F1664" t="s">
        <v>1316</v>
      </c>
      <c r="G1664" t="s">
        <v>946</v>
      </c>
      <c r="H1664" t="s">
        <v>1195</v>
      </c>
      <c r="I1664">
        <v>338</v>
      </c>
      <c r="J1664" t="s">
        <v>1133</v>
      </c>
    </row>
    <row r="1665" spans="1:10" hidden="1" x14ac:dyDescent="0.25">
      <c r="A1665">
        <v>2021</v>
      </c>
      <c r="F1665" t="s">
        <v>1317</v>
      </c>
    </row>
    <row r="1666" spans="1:10" hidden="1" x14ac:dyDescent="0.25">
      <c r="A1666">
        <v>2021</v>
      </c>
      <c r="F1666" t="s">
        <v>745</v>
      </c>
      <c r="G1666" t="s">
        <v>938</v>
      </c>
    </row>
    <row r="1667" spans="1:10" hidden="1" x14ac:dyDescent="0.25">
      <c r="A1667">
        <v>2021</v>
      </c>
      <c r="B1667">
        <v>29</v>
      </c>
      <c r="C1667" t="s">
        <v>191</v>
      </c>
      <c r="D1667">
        <v>49</v>
      </c>
      <c r="E1667" t="s">
        <v>1127</v>
      </c>
      <c r="F1667" t="s">
        <v>1129</v>
      </c>
      <c r="G1667" t="s">
        <v>937</v>
      </c>
      <c r="H1667" t="s">
        <v>1195</v>
      </c>
      <c r="I1667">
        <v>336</v>
      </c>
      <c r="J1667" t="s">
        <v>1319</v>
      </c>
    </row>
    <row r="1668" spans="1:10" hidden="1" x14ac:dyDescent="0.25">
      <c r="A1668">
        <v>2021</v>
      </c>
      <c r="F1668" t="s">
        <v>433</v>
      </c>
    </row>
    <row r="1669" spans="1:10" hidden="1" x14ac:dyDescent="0.25">
      <c r="A1669">
        <v>2021</v>
      </c>
      <c r="F1669" t="s">
        <v>1318</v>
      </c>
      <c r="G1669" t="s">
        <v>938</v>
      </c>
    </row>
    <row r="1670" spans="1:10" x14ac:dyDescent="0.25">
      <c r="A1670">
        <v>2021</v>
      </c>
      <c r="B1670">
        <v>30</v>
      </c>
      <c r="C1670" t="s">
        <v>194</v>
      </c>
      <c r="D1670">
        <v>60</v>
      </c>
      <c r="E1670" t="s">
        <v>98</v>
      </c>
      <c r="F1670" t="s">
        <v>739</v>
      </c>
      <c r="G1670" t="s">
        <v>1540</v>
      </c>
      <c r="H1670" t="s">
        <v>106</v>
      </c>
      <c r="I1670">
        <v>335</v>
      </c>
      <c r="J1670" t="s">
        <v>1212</v>
      </c>
    </row>
    <row r="1671" spans="1:10" hidden="1" x14ac:dyDescent="0.25">
      <c r="A1671">
        <v>2021</v>
      </c>
      <c r="F1671" t="s">
        <v>156</v>
      </c>
    </row>
    <row r="1672" spans="1:10" hidden="1" x14ac:dyDescent="0.25">
      <c r="A1672">
        <v>2021</v>
      </c>
      <c r="F1672" t="s">
        <v>1172</v>
      </c>
      <c r="G1672" t="s">
        <v>1216</v>
      </c>
    </row>
    <row r="1673" spans="1:10" x14ac:dyDescent="0.25">
      <c r="A1673">
        <v>2021</v>
      </c>
      <c r="B1673">
        <v>31</v>
      </c>
      <c r="C1673" t="s">
        <v>194</v>
      </c>
      <c r="D1673">
        <v>77</v>
      </c>
      <c r="E1673" t="s">
        <v>67</v>
      </c>
      <c r="F1673" t="s">
        <v>1051</v>
      </c>
      <c r="G1673" t="s">
        <v>1229</v>
      </c>
      <c r="H1673" t="s">
        <v>106</v>
      </c>
      <c r="I1673">
        <v>335</v>
      </c>
      <c r="J1673" t="s">
        <v>1212</v>
      </c>
    </row>
    <row r="1674" spans="1:10" hidden="1" x14ac:dyDescent="0.25">
      <c r="A1674">
        <v>2021</v>
      </c>
      <c r="F1674" t="s">
        <v>1320</v>
      </c>
    </row>
    <row r="1675" spans="1:10" hidden="1" x14ac:dyDescent="0.25">
      <c r="A1675">
        <v>2021</v>
      </c>
      <c r="F1675" t="s">
        <v>507</v>
      </c>
      <c r="G1675" t="s">
        <v>1230</v>
      </c>
    </row>
    <row r="1676" spans="1:10" hidden="1" x14ac:dyDescent="0.25">
      <c r="A1676">
        <v>2021</v>
      </c>
      <c r="B1676">
        <v>32</v>
      </c>
      <c r="C1676" t="s">
        <v>226</v>
      </c>
      <c r="D1676">
        <v>84</v>
      </c>
      <c r="E1676" t="s">
        <v>1321</v>
      </c>
      <c r="F1676" t="s">
        <v>1322</v>
      </c>
      <c r="G1676" t="s">
        <v>937</v>
      </c>
      <c r="H1676" t="s">
        <v>1195</v>
      </c>
      <c r="I1676">
        <v>334</v>
      </c>
      <c r="J1676" t="s">
        <v>1135</v>
      </c>
    </row>
    <row r="1677" spans="1:10" hidden="1" x14ac:dyDescent="0.25">
      <c r="A1677">
        <v>2021</v>
      </c>
      <c r="F1677" t="s">
        <v>1323</v>
      </c>
    </row>
    <row r="1678" spans="1:10" hidden="1" x14ac:dyDescent="0.25">
      <c r="A1678">
        <v>2021</v>
      </c>
      <c r="F1678" t="s">
        <v>538</v>
      </c>
      <c r="G1678" t="s">
        <v>938</v>
      </c>
    </row>
    <row r="1679" spans="1:10" x14ac:dyDescent="0.25">
      <c r="A1679">
        <v>2021</v>
      </c>
      <c r="B1679">
        <v>33</v>
      </c>
      <c r="C1679" t="s">
        <v>194</v>
      </c>
      <c r="D1679">
        <v>777</v>
      </c>
      <c r="E1679" t="s">
        <v>99</v>
      </c>
      <c r="F1679" t="s">
        <v>1324</v>
      </c>
      <c r="G1679" t="s">
        <v>1049</v>
      </c>
      <c r="H1679" t="s">
        <v>106</v>
      </c>
      <c r="I1679">
        <v>333</v>
      </c>
      <c r="J1679" t="s">
        <v>1213</v>
      </c>
    </row>
    <row r="1680" spans="1:10" hidden="1" x14ac:dyDescent="0.25">
      <c r="A1680">
        <v>2021</v>
      </c>
      <c r="F1680" t="s">
        <v>1187</v>
      </c>
    </row>
    <row r="1681" spans="1:10" hidden="1" x14ac:dyDescent="0.25">
      <c r="A1681">
        <v>2021</v>
      </c>
      <c r="F1681" t="s">
        <v>1226</v>
      </c>
      <c r="G1681" t="s">
        <v>1050</v>
      </c>
    </row>
    <row r="1682" spans="1:10" x14ac:dyDescent="0.25">
      <c r="A1682">
        <v>2021</v>
      </c>
      <c r="B1682">
        <v>34</v>
      </c>
      <c r="C1682" t="s">
        <v>194</v>
      </c>
      <c r="D1682">
        <v>18</v>
      </c>
      <c r="E1682" t="s">
        <v>1325</v>
      </c>
      <c r="F1682" t="s">
        <v>1326</v>
      </c>
      <c r="G1682" t="s">
        <v>1229</v>
      </c>
      <c r="H1682" t="s">
        <v>106</v>
      </c>
      <c r="I1682">
        <v>332</v>
      </c>
      <c r="J1682" t="s">
        <v>1328</v>
      </c>
    </row>
    <row r="1683" spans="1:10" hidden="1" x14ac:dyDescent="0.25">
      <c r="A1683">
        <v>2021</v>
      </c>
      <c r="F1683" t="s">
        <v>1327</v>
      </c>
    </row>
    <row r="1684" spans="1:10" hidden="1" x14ac:dyDescent="0.25">
      <c r="A1684">
        <v>2021</v>
      </c>
      <c r="F1684" t="s">
        <v>787</v>
      </c>
      <c r="G1684" t="s">
        <v>1230</v>
      </c>
    </row>
    <row r="1685" spans="1:10" x14ac:dyDescent="0.25">
      <c r="A1685">
        <v>2021</v>
      </c>
      <c r="B1685">
        <v>35</v>
      </c>
      <c r="C1685" t="s">
        <v>194</v>
      </c>
      <c r="D1685">
        <v>95</v>
      </c>
      <c r="E1685" t="s">
        <v>90</v>
      </c>
      <c r="F1685" t="s">
        <v>989</v>
      </c>
      <c r="G1685" t="s">
        <v>1049</v>
      </c>
      <c r="H1685" t="s">
        <v>106</v>
      </c>
      <c r="I1685">
        <v>332</v>
      </c>
      <c r="J1685" t="s">
        <v>1328</v>
      </c>
    </row>
    <row r="1686" spans="1:10" hidden="1" x14ac:dyDescent="0.25">
      <c r="A1686">
        <v>2021</v>
      </c>
      <c r="F1686" t="s">
        <v>1329</v>
      </c>
    </row>
    <row r="1687" spans="1:10" hidden="1" x14ac:dyDescent="0.25">
      <c r="A1687">
        <v>2021</v>
      </c>
      <c r="F1687" t="s">
        <v>1330</v>
      </c>
      <c r="G1687" t="s">
        <v>1050</v>
      </c>
    </row>
    <row r="1688" spans="1:10" x14ac:dyDescent="0.25">
      <c r="A1688">
        <v>2021</v>
      </c>
      <c r="B1688">
        <v>36</v>
      </c>
      <c r="C1688" t="s">
        <v>194</v>
      </c>
      <c r="D1688">
        <v>85</v>
      </c>
      <c r="E1688" t="s">
        <v>98</v>
      </c>
      <c r="F1688" t="s">
        <v>1331</v>
      </c>
      <c r="G1688" t="s">
        <v>1540</v>
      </c>
      <c r="H1688" t="s">
        <v>106</v>
      </c>
      <c r="I1688">
        <v>332</v>
      </c>
      <c r="J1688" t="s">
        <v>1328</v>
      </c>
    </row>
    <row r="1689" spans="1:10" hidden="1" x14ac:dyDescent="0.25">
      <c r="A1689">
        <v>2021</v>
      </c>
      <c r="F1689" t="s">
        <v>1161</v>
      </c>
    </row>
    <row r="1690" spans="1:10" hidden="1" x14ac:dyDescent="0.25">
      <c r="A1690">
        <v>2021</v>
      </c>
      <c r="F1690" t="s">
        <v>1162</v>
      </c>
      <c r="G1690" t="s">
        <v>1216</v>
      </c>
    </row>
    <row r="1691" spans="1:10" x14ac:dyDescent="0.25">
      <c r="A1691">
        <v>2021</v>
      </c>
      <c r="B1691">
        <v>37</v>
      </c>
      <c r="C1691" t="s">
        <v>193</v>
      </c>
      <c r="D1691">
        <v>52</v>
      </c>
      <c r="E1691" t="s">
        <v>4</v>
      </c>
      <c r="F1691" t="s">
        <v>749</v>
      </c>
      <c r="G1691" t="s">
        <v>1540</v>
      </c>
      <c r="H1691" t="s">
        <v>106</v>
      </c>
      <c r="I1691">
        <v>331</v>
      </c>
      <c r="J1691" t="s">
        <v>1332</v>
      </c>
    </row>
    <row r="1692" spans="1:10" hidden="1" x14ac:dyDescent="0.25">
      <c r="A1692">
        <v>2021</v>
      </c>
      <c r="F1692" t="s">
        <v>982</v>
      </c>
    </row>
    <row r="1693" spans="1:10" hidden="1" x14ac:dyDescent="0.25">
      <c r="A1693">
        <v>2021</v>
      </c>
      <c r="F1693" t="s">
        <v>977</v>
      </c>
      <c r="G1693" t="s">
        <v>1216</v>
      </c>
    </row>
    <row r="1694" spans="1:10" x14ac:dyDescent="0.25">
      <c r="A1694">
        <v>2021</v>
      </c>
      <c r="B1694">
        <v>38</v>
      </c>
      <c r="C1694" t="s">
        <v>194</v>
      </c>
      <c r="D1694">
        <v>69</v>
      </c>
      <c r="E1694" t="s">
        <v>1333</v>
      </c>
      <c r="F1694" t="s">
        <v>1334</v>
      </c>
      <c r="G1694" t="s">
        <v>1229</v>
      </c>
      <c r="H1694" t="s">
        <v>106</v>
      </c>
      <c r="I1694">
        <v>330</v>
      </c>
      <c r="J1694" t="s">
        <v>1214</v>
      </c>
    </row>
    <row r="1695" spans="1:10" hidden="1" x14ac:dyDescent="0.25">
      <c r="A1695">
        <v>2021</v>
      </c>
      <c r="F1695" t="s">
        <v>1335</v>
      </c>
    </row>
    <row r="1696" spans="1:10" hidden="1" x14ac:dyDescent="0.25">
      <c r="A1696">
        <v>2021</v>
      </c>
      <c r="F1696" t="s">
        <v>1336</v>
      </c>
      <c r="G1696" t="s">
        <v>1230</v>
      </c>
    </row>
    <row r="1697" spans="1:10" x14ac:dyDescent="0.25">
      <c r="A1697">
        <v>2021</v>
      </c>
      <c r="B1697">
        <v>39</v>
      </c>
      <c r="C1697" t="s">
        <v>194</v>
      </c>
      <c r="D1697">
        <v>54</v>
      </c>
      <c r="E1697" t="s">
        <v>4</v>
      </c>
      <c r="F1697" t="s">
        <v>834</v>
      </c>
      <c r="G1697" t="s">
        <v>1540</v>
      </c>
      <c r="H1697" t="s">
        <v>106</v>
      </c>
      <c r="I1697">
        <v>329</v>
      </c>
      <c r="J1697" t="s">
        <v>1337</v>
      </c>
    </row>
    <row r="1698" spans="1:10" hidden="1" x14ac:dyDescent="0.25">
      <c r="A1698">
        <v>2021</v>
      </c>
      <c r="F1698" t="s">
        <v>148</v>
      </c>
    </row>
    <row r="1699" spans="1:10" hidden="1" x14ac:dyDescent="0.25">
      <c r="A1699">
        <v>2021</v>
      </c>
      <c r="F1699" t="s">
        <v>1001</v>
      </c>
      <c r="G1699" t="s">
        <v>1216</v>
      </c>
    </row>
    <row r="1700" spans="1:10" hidden="1" x14ac:dyDescent="0.25">
      <c r="A1700">
        <v>2021</v>
      </c>
      <c r="B1700">
        <v>40</v>
      </c>
      <c r="C1700" t="s">
        <v>191</v>
      </c>
      <c r="D1700">
        <v>22</v>
      </c>
      <c r="E1700" t="s">
        <v>1338</v>
      </c>
      <c r="F1700" t="s">
        <v>747</v>
      </c>
      <c r="G1700" t="s">
        <v>937</v>
      </c>
      <c r="H1700" t="s">
        <v>1195</v>
      </c>
      <c r="I1700">
        <v>328</v>
      </c>
      <c r="J1700" t="s">
        <v>1136</v>
      </c>
    </row>
    <row r="1701" spans="1:10" hidden="1" x14ac:dyDescent="0.25">
      <c r="A1701">
        <v>2021</v>
      </c>
      <c r="F1701" t="s">
        <v>961</v>
      </c>
    </row>
    <row r="1702" spans="1:10" hidden="1" x14ac:dyDescent="0.25">
      <c r="A1702">
        <v>2021</v>
      </c>
      <c r="F1702" t="s">
        <v>1339</v>
      </c>
      <c r="G1702" t="s">
        <v>938</v>
      </c>
    </row>
    <row r="1703" spans="1:10" x14ac:dyDescent="0.25">
      <c r="A1703">
        <v>2021</v>
      </c>
      <c r="B1703">
        <v>41</v>
      </c>
      <c r="C1703" t="s">
        <v>194</v>
      </c>
      <c r="D1703">
        <v>71</v>
      </c>
      <c r="E1703" t="s">
        <v>1340</v>
      </c>
      <c r="F1703" t="s">
        <v>1341</v>
      </c>
      <c r="G1703" t="s">
        <v>1540</v>
      </c>
      <c r="H1703" t="s">
        <v>106</v>
      </c>
      <c r="I1703">
        <v>327</v>
      </c>
      <c r="J1703" t="s">
        <v>1137</v>
      </c>
    </row>
    <row r="1704" spans="1:10" hidden="1" x14ac:dyDescent="0.25">
      <c r="A1704">
        <v>2021</v>
      </c>
      <c r="F1704" t="s">
        <v>1342</v>
      </c>
    </row>
    <row r="1705" spans="1:10" hidden="1" x14ac:dyDescent="0.25">
      <c r="A1705">
        <v>2021</v>
      </c>
      <c r="F1705" t="s">
        <v>1343</v>
      </c>
      <c r="G1705" t="s">
        <v>1216</v>
      </c>
    </row>
    <row r="1706" spans="1:10" x14ac:dyDescent="0.25">
      <c r="A1706">
        <v>2021</v>
      </c>
      <c r="B1706">
        <v>42</v>
      </c>
      <c r="C1706" t="s">
        <v>194</v>
      </c>
      <c r="D1706">
        <v>88</v>
      </c>
      <c r="E1706" t="s">
        <v>67</v>
      </c>
      <c r="F1706" t="s">
        <v>1052</v>
      </c>
      <c r="G1706" t="s">
        <v>1229</v>
      </c>
      <c r="H1706" t="s">
        <v>106</v>
      </c>
      <c r="I1706">
        <v>327</v>
      </c>
      <c r="J1706" t="s">
        <v>1137</v>
      </c>
    </row>
    <row r="1707" spans="1:10" hidden="1" x14ac:dyDescent="0.25">
      <c r="A1707">
        <v>2021</v>
      </c>
      <c r="F1707" t="s">
        <v>1344</v>
      </c>
    </row>
    <row r="1708" spans="1:10" hidden="1" x14ac:dyDescent="0.25">
      <c r="A1708">
        <v>2021</v>
      </c>
      <c r="F1708" t="s">
        <v>1250</v>
      </c>
      <c r="G1708" t="s">
        <v>1230</v>
      </c>
    </row>
    <row r="1709" spans="1:10" x14ac:dyDescent="0.25">
      <c r="A1709">
        <v>2021</v>
      </c>
      <c r="B1709">
        <v>43</v>
      </c>
      <c r="C1709" t="s">
        <v>194</v>
      </c>
      <c r="D1709">
        <v>86</v>
      </c>
      <c r="E1709" t="s">
        <v>100</v>
      </c>
      <c r="F1709" t="s">
        <v>896</v>
      </c>
      <c r="G1709" t="s">
        <v>1229</v>
      </c>
      <c r="H1709" t="s">
        <v>106</v>
      </c>
      <c r="I1709">
        <v>322</v>
      </c>
      <c r="J1709" t="s">
        <v>1225</v>
      </c>
    </row>
    <row r="1710" spans="1:10" hidden="1" x14ac:dyDescent="0.25">
      <c r="A1710">
        <v>2021</v>
      </c>
      <c r="F1710" t="s">
        <v>1345</v>
      </c>
    </row>
    <row r="1711" spans="1:10" hidden="1" x14ac:dyDescent="0.25">
      <c r="A1711">
        <v>2021</v>
      </c>
      <c r="F1711" t="s">
        <v>894</v>
      </c>
      <c r="G1711" t="s">
        <v>1230</v>
      </c>
    </row>
    <row r="1712" spans="1:10" x14ac:dyDescent="0.25">
      <c r="A1712">
        <v>2021</v>
      </c>
      <c r="B1712">
        <v>44</v>
      </c>
      <c r="C1712" t="s">
        <v>193</v>
      </c>
      <c r="D1712">
        <v>64</v>
      </c>
      <c r="E1712" t="s">
        <v>114</v>
      </c>
      <c r="F1712" t="s">
        <v>482</v>
      </c>
      <c r="G1712" t="s">
        <v>1305</v>
      </c>
      <c r="H1712" t="s">
        <v>106</v>
      </c>
      <c r="I1712">
        <v>313</v>
      </c>
      <c r="J1712" t="s">
        <v>1168</v>
      </c>
    </row>
    <row r="1713" spans="1:10" hidden="1" x14ac:dyDescent="0.25">
      <c r="A1713">
        <v>2021</v>
      </c>
      <c r="F1713" t="s">
        <v>502</v>
      </c>
    </row>
    <row r="1714" spans="1:10" hidden="1" x14ac:dyDescent="0.25">
      <c r="A1714">
        <v>2021</v>
      </c>
      <c r="F1714" t="s">
        <v>168</v>
      </c>
      <c r="G1714" t="s">
        <v>1306</v>
      </c>
    </row>
    <row r="1715" spans="1:10" hidden="1" x14ac:dyDescent="0.25">
      <c r="A1715">
        <v>2021</v>
      </c>
      <c r="B1715" t="s">
        <v>56</v>
      </c>
      <c r="C1715" t="s">
        <v>191</v>
      </c>
      <c r="D1715">
        <v>41</v>
      </c>
      <c r="E1715" t="s">
        <v>1286</v>
      </c>
      <c r="F1715" t="s">
        <v>1191</v>
      </c>
      <c r="G1715" t="s">
        <v>937</v>
      </c>
      <c r="H1715" t="s">
        <v>1195</v>
      </c>
      <c r="I1715">
        <v>362</v>
      </c>
      <c r="J1715" t="s">
        <v>731</v>
      </c>
    </row>
    <row r="1716" spans="1:10" hidden="1" x14ac:dyDescent="0.25">
      <c r="A1716">
        <v>2021</v>
      </c>
      <c r="F1716" t="s">
        <v>1346</v>
      </c>
      <c r="J1716" t="s">
        <v>1348</v>
      </c>
    </row>
    <row r="1717" spans="1:10" hidden="1" x14ac:dyDescent="0.25">
      <c r="A1717">
        <v>2021</v>
      </c>
      <c r="F1717" t="s">
        <v>1347</v>
      </c>
      <c r="G1717" t="s">
        <v>938</v>
      </c>
    </row>
    <row r="1718" spans="1:10" hidden="1" x14ac:dyDescent="0.25">
      <c r="A1718">
        <v>2021</v>
      </c>
      <c r="B1718" t="s">
        <v>490</v>
      </c>
      <c r="C1718" t="s">
        <v>191</v>
      </c>
      <c r="D1718">
        <v>82</v>
      </c>
      <c r="E1718" t="s">
        <v>880</v>
      </c>
      <c r="F1718" t="s">
        <v>1134</v>
      </c>
      <c r="G1718" t="s">
        <v>937</v>
      </c>
      <c r="H1718" t="s">
        <v>1195</v>
      </c>
      <c r="I1718">
        <v>275</v>
      </c>
      <c r="J1718" t="s">
        <v>330</v>
      </c>
    </row>
    <row r="1719" spans="1:10" hidden="1" x14ac:dyDescent="0.25">
      <c r="A1719">
        <v>2021</v>
      </c>
      <c r="F1719" t="s">
        <v>342</v>
      </c>
    </row>
    <row r="1720" spans="1:10" hidden="1" x14ac:dyDescent="0.25">
      <c r="A1720">
        <v>2021</v>
      </c>
      <c r="F1720" t="s">
        <v>1046</v>
      </c>
      <c r="G1720" t="s">
        <v>938</v>
      </c>
    </row>
    <row r="1721" spans="1:10" x14ac:dyDescent="0.25">
      <c r="A1721">
        <v>2021</v>
      </c>
      <c r="B1721" t="s">
        <v>490</v>
      </c>
      <c r="C1721" t="s">
        <v>194</v>
      </c>
      <c r="D1721">
        <v>388</v>
      </c>
      <c r="E1721" t="s">
        <v>1349</v>
      </c>
      <c r="F1721" t="s">
        <v>385</v>
      </c>
      <c r="G1721" t="s">
        <v>1540</v>
      </c>
      <c r="H1721" t="s">
        <v>106</v>
      </c>
      <c r="I1721">
        <v>271</v>
      </c>
      <c r="J1721" t="s">
        <v>506</v>
      </c>
    </row>
    <row r="1722" spans="1:10" hidden="1" x14ac:dyDescent="0.25">
      <c r="A1722">
        <v>2021</v>
      </c>
      <c r="F1722" t="s">
        <v>533</v>
      </c>
    </row>
    <row r="1723" spans="1:10" hidden="1" x14ac:dyDescent="0.25">
      <c r="A1723">
        <v>2021</v>
      </c>
      <c r="F1723" t="s">
        <v>1350</v>
      </c>
      <c r="G1723" t="s">
        <v>1216</v>
      </c>
    </row>
    <row r="1724" spans="1:10" hidden="1" x14ac:dyDescent="0.25">
      <c r="A1724">
        <v>2021</v>
      </c>
      <c r="B1724" t="s">
        <v>490</v>
      </c>
      <c r="C1724" t="s">
        <v>1482</v>
      </c>
      <c r="D1724">
        <v>24</v>
      </c>
      <c r="E1724" t="s">
        <v>1351</v>
      </c>
      <c r="F1724" t="s">
        <v>1041</v>
      </c>
      <c r="G1724" t="s">
        <v>937</v>
      </c>
      <c r="H1724" t="s">
        <v>1195</v>
      </c>
      <c r="I1724">
        <v>261</v>
      </c>
      <c r="J1724" t="s">
        <v>506</v>
      </c>
    </row>
    <row r="1725" spans="1:10" hidden="1" x14ac:dyDescent="0.25">
      <c r="A1725">
        <v>2021</v>
      </c>
      <c r="F1725" t="s">
        <v>1352</v>
      </c>
    </row>
    <row r="1726" spans="1:10" hidden="1" x14ac:dyDescent="0.25">
      <c r="A1726">
        <v>2021</v>
      </c>
      <c r="F1726" t="s">
        <v>844</v>
      </c>
      <c r="G1726" t="s">
        <v>1353</v>
      </c>
    </row>
    <row r="1727" spans="1:10" x14ac:dyDescent="0.25">
      <c r="A1727">
        <v>2021</v>
      </c>
      <c r="B1727" t="s">
        <v>490</v>
      </c>
      <c r="C1727" t="s">
        <v>193</v>
      </c>
      <c r="D1727">
        <v>72</v>
      </c>
      <c r="E1727" t="s">
        <v>1354</v>
      </c>
      <c r="F1727" t="s">
        <v>401</v>
      </c>
      <c r="G1727" t="s">
        <v>1229</v>
      </c>
      <c r="H1727" t="s">
        <v>106</v>
      </c>
      <c r="I1727">
        <v>227</v>
      </c>
      <c r="J1727" t="s">
        <v>506</v>
      </c>
    </row>
    <row r="1728" spans="1:10" hidden="1" x14ac:dyDescent="0.25">
      <c r="A1728">
        <v>2021</v>
      </c>
      <c r="F1728" t="s">
        <v>175</v>
      </c>
    </row>
    <row r="1729" spans="1:10" hidden="1" x14ac:dyDescent="0.25">
      <c r="A1729">
        <v>2021</v>
      </c>
      <c r="F1729" t="s">
        <v>986</v>
      </c>
      <c r="G1729" t="s">
        <v>1230</v>
      </c>
    </row>
    <row r="1730" spans="1:10" x14ac:dyDescent="0.25">
      <c r="A1730">
        <v>2021</v>
      </c>
      <c r="B1730" t="s">
        <v>490</v>
      </c>
      <c r="C1730" t="s">
        <v>193</v>
      </c>
      <c r="D1730">
        <v>79</v>
      </c>
      <c r="E1730" t="s">
        <v>1150</v>
      </c>
      <c r="F1730" t="s">
        <v>757</v>
      </c>
      <c r="G1730" t="s">
        <v>1229</v>
      </c>
      <c r="H1730" t="s">
        <v>106</v>
      </c>
      <c r="I1730">
        <v>139</v>
      </c>
      <c r="J1730" t="s">
        <v>1185</v>
      </c>
    </row>
    <row r="1731" spans="1:10" hidden="1" x14ac:dyDescent="0.25">
      <c r="A1731">
        <v>2021</v>
      </c>
      <c r="F1731" t="s">
        <v>642</v>
      </c>
    </row>
    <row r="1732" spans="1:10" hidden="1" x14ac:dyDescent="0.25">
      <c r="A1732">
        <v>2021</v>
      </c>
      <c r="F1732" t="s">
        <v>823</v>
      </c>
      <c r="G1732" t="s">
        <v>1230</v>
      </c>
    </row>
    <row r="1733" spans="1:10" x14ac:dyDescent="0.25">
      <c r="A1733">
        <v>2021</v>
      </c>
      <c r="B1733" t="s">
        <v>490</v>
      </c>
      <c r="C1733" t="s">
        <v>194</v>
      </c>
      <c r="D1733">
        <v>46</v>
      </c>
      <c r="E1733" t="s">
        <v>89</v>
      </c>
      <c r="F1733" t="s">
        <v>1355</v>
      </c>
      <c r="G1733" t="s">
        <v>1229</v>
      </c>
      <c r="H1733" t="s">
        <v>106</v>
      </c>
      <c r="I1733">
        <v>138</v>
      </c>
      <c r="J1733" t="s">
        <v>1357</v>
      </c>
    </row>
    <row r="1734" spans="1:10" hidden="1" x14ac:dyDescent="0.25">
      <c r="A1734">
        <v>2021</v>
      </c>
      <c r="F1734" t="s">
        <v>1356</v>
      </c>
    </row>
    <row r="1735" spans="1:10" hidden="1" x14ac:dyDescent="0.25">
      <c r="A1735">
        <v>2021</v>
      </c>
      <c r="F1735" t="s">
        <v>1141</v>
      </c>
      <c r="G1735" t="s">
        <v>1230</v>
      </c>
    </row>
    <row r="1736" spans="1:10" x14ac:dyDescent="0.25">
      <c r="A1736">
        <v>2021</v>
      </c>
      <c r="B1736" t="s">
        <v>490</v>
      </c>
      <c r="C1736" t="s">
        <v>194</v>
      </c>
      <c r="D1736">
        <v>57</v>
      </c>
      <c r="E1736" t="s">
        <v>116</v>
      </c>
      <c r="F1736" t="s">
        <v>1358</v>
      </c>
      <c r="G1736" t="s">
        <v>1540</v>
      </c>
      <c r="H1736" t="s">
        <v>106</v>
      </c>
      <c r="I1736">
        <v>128</v>
      </c>
      <c r="J1736" t="s">
        <v>506</v>
      </c>
    </row>
    <row r="1737" spans="1:10" hidden="1" x14ac:dyDescent="0.25">
      <c r="A1737">
        <v>2021</v>
      </c>
      <c r="F1737" t="s">
        <v>1198</v>
      </c>
    </row>
    <row r="1738" spans="1:10" hidden="1" x14ac:dyDescent="0.25">
      <c r="A1738">
        <v>2021</v>
      </c>
      <c r="F1738" t="s">
        <v>1154</v>
      </c>
      <c r="G1738" t="s">
        <v>1216</v>
      </c>
    </row>
    <row r="1739" spans="1:10" x14ac:dyDescent="0.25">
      <c r="A1739">
        <v>2021</v>
      </c>
      <c r="B1739" t="s">
        <v>490</v>
      </c>
      <c r="C1739" t="s">
        <v>194</v>
      </c>
      <c r="D1739">
        <v>66</v>
      </c>
      <c r="E1739" t="s">
        <v>513</v>
      </c>
      <c r="F1739" t="s">
        <v>1359</v>
      </c>
      <c r="G1739" t="s">
        <v>1540</v>
      </c>
      <c r="H1739" t="s">
        <v>106</v>
      </c>
      <c r="I1739">
        <v>117</v>
      </c>
      <c r="J1739" t="s">
        <v>506</v>
      </c>
    </row>
    <row r="1740" spans="1:10" hidden="1" x14ac:dyDescent="0.25">
      <c r="A1740">
        <v>2021</v>
      </c>
      <c r="F1740" t="s">
        <v>1360</v>
      </c>
    </row>
    <row r="1741" spans="1:10" hidden="1" x14ac:dyDescent="0.25">
      <c r="A1741">
        <v>2021</v>
      </c>
      <c r="F1741" t="s">
        <v>1361</v>
      </c>
      <c r="G1741" t="s">
        <v>1216</v>
      </c>
    </row>
    <row r="1742" spans="1:10" x14ac:dyDescent="0.25">
      <c r="A1742">
        <v>2021</v>
      </c>
      <c r="B1742" t="s">
        <v>490</v>
      </c>
      <c r="C1742" t="s">
        <v>194</v>
      </c>
      <c r="D1742">
        <v>55</v>
      </c>
      <c r="E1742" t="s">
        <v>79</v>
      </c>
      <c r="F1742" t="s">
        <v>830</v>
      </c>
      <c r="G1742" t="s">
        <v>1540</v>
      </c>
      <c r="H1742" t="s">
        <v>106</v>
      </c>
      <c r="I1742">
        <v>109</v>
      </c>
      <c r="J1742" t="s">
        <v>733</v>
      </c>
    </row>
    <row r="1743" spans="1:10" hidden="1" x14ac:dyDescent="0.25">
      <c r="A1743">
        <v>2021</v>
      </c>
      <c r="F1743" t="s">
        <v>1362</v>
      </c>
    </row>
    <row r="1744" spans="1:10" hidden="1" x14ac:dyDescent="0.25">
      <c r="A1744">
        <v>2021</v>
      </c>
      <c r="F1744" t="s">
        <v>1363</v>
      </c>
      <c r="G1744" t="s">
        <v>1216</v>
      </c>
    </row>
    <row r="1745" spans="1:10" hidden="1" x14ac:dyDescent="0.25">
      <c r="A1745">
        <v>2021</v>
      </c>
      <c r="B1745" t="s">
        <v>490</v>
      </c>
      <c r="C1745" t="s">
        <v>1482</v>
      </c>
      <c r="D1745">
        <v>25</v>
      </c>
      <c r="E1745" t="s">
        <v>1295</v>
      </c>
      <c r="F1745" t="s">
        <v>1364</v>
      </c>
      <c r="G1745" t="s">
        <v>1119</v>
      </c>
      <c r="H1745" t="s">
        <v>1195</v>
      </c>
      <c r="I1745">
        <v>108</v>
      </c>
      <c r="J1745" t="s">
        <v>495</v>
      </c>
    </row>
    <row r="1746" spans="1:10" hidden="1" x14ac:dyDescent="0.25">
      <c r="A1746">
        <v>2021</v>
      </c>
      <c r="F1746" t="s">
        <v>1125</v>
      </c>
    </row>
    <row r="1747" spans="1:10" hidden="1" x14ac:dyDescent="0.25">
      <c r="A1747">
        <v>2021</v>
      </c>
      <c r="F1747" t="s">
        <v>920</v>
      </c>
      <c r="G1747" t="s">
        <v>938</v>
      </c>
    </row>
    <row r="1748" spans="1:10" x14ac:dyDescent="0.25">
      <c r="A1748">
        <v>2021</v>
      </c>
      <c r="B1748" t="s">
        <v>490</v>
      </c>
      <c r="C1748" t="s">
        <v>194</v>
      </c>
      <c r="D1748">
        <v>47</v>
      </c>
      <c r="E1748" t="s">
        <v>97</v>
      </c>
      <c r="F1748" t="s">
        <v>1365</v>
      </c>
      <c r="G1748" t="s">
        <v>1540</v>
      </c>
      <c r="H1748" t="s">
        <v>106</v>
      </c>
      <c r="I1748">
        <v>90</v>
      </c>
      <c r="J1748" t="s">
        <v>495</v>
      </c>
    </row>
    <row r="1749" spans="1:10" hidden="1" x14ac:dyDescent="0.25">
      <c r="A1749">
        <v>2021</v>
      </c>
      <c r="F1749" t="s">
        <v>955</v>
      </c>
    </row>
    <row r="1750" spans="1:10" hidden="1" x14ac:dyDescent="0.25">
      <c r="A1750">
        <v>2021</v>
      </c>
      <c r="F1750" t="s">
        <v>956</v>
      </c>
      <c r="G1750" t="s">
        <v>1216</v>
      </c>
    </row>
    <row r="1751" spans="1:10" x14ac:dyDescent="0.25">
      <c r="A1751">
        <v>2021</v>
      </c>
      <c r="B1751" t="s">
        <v>490</v>
      </c>
      <c r="C1751" t="s">
        <v>194</v>
      </c>
      <c r="D1751">
        <v>56</v>
      </c>
      <c r="E1751" t="s">
        <v>89</v>
      </c>
      <c r="F1751" t="s">
        <v>992</v>
      </c>
      <c r="G1751" t="s">
        <v>1229</v>
      </c>
      <c r="H1751" t="s">
        <v>106</v>
      </c>
      <c r="I1751">
        <v>84</v>
      </c>
      <c r="J1751" t="s">
        <v>733</v>
      </c>
    </row>
    <row r="1752" spans="1:10" hidden="1" x14ac:dyDescent="0.25">
      <c r="A1752">
        <v>2021</v>
      </c>
      <c r="F1752" t="s">
        <v>1218</v>
      </c>
    </row>
    <row r="1753" spans="1:10" hidden="1" x14ac:dyDescent="0.25">
      <c r="A1753">
        <v>2021</v>
      </c>
      <c r="F1753" t="s">
        <v>1068</v>
      </c>
      <c r="G1753" t="s">
        <v>1230</v>
      </c>
    </row>
    <row r="1754" spans="1:10" hidden="1" x14ac:dyDescent="0.25">
      <c r="A1754">
        <v>2021</v>
      </c>
      <c r="B1754" t="s">
        <v>490</v>
      </c>
      <c r="C1754" t="s">
        <v>191</v>
      </c>
      <c r="D1754">
        <v>32</v>
      </c>
      <c r="E1754" t="s">
        <v>1192</v>
      </c>
      <c r="F1754" t="s">
        <v>1366</v>
      </c>
      <c r="G1754" t="s">
        <v>937</v>
      </c>
      <c r="H1754" t="s">
        <v>1195</v>
      </c>
      <c r="I1754">
        <v>75</v>
      </c>
      <c r="J1754" t="s">
        <v>1022</v>
      </c>
    </row>
    <row r="1755" spans="1:10" hidden="1" x14ac:dyDescent="0.25">
      <c r="A1755">
        <v>2021</v>
      </c>
      <c r="F1755" t="s">
        <v>1121</v>
      </c>
    </row>
    <row r="1756" spans="1:10" hidden="1" x14ac:dyDescent="0.25">
      <c r="A1756">
        <v>2021</v>
      </c>
      <c r="F1756" t="s">
        <v>1367</v>
      </c>
      <c r="G1756" t="s">
        <v>938</v>
      </c>
    </row>
    <row r="1757" spans="1:10" hidden="1" x14ac:dyDescent="0.25">
      <c r="A1757">
        <v>2021</v>
      </c>
      <c r="B1757" t="s">
        <v>490</v>
      </c>
      <c r="C1757" t="s">
        <v>191</v>
      </c>
      <c r="D1757">
        <v>1</v>
      </c>
      <c r="E1757" t="s">
        <v>1202</v>
      </c>
      <c r="F1757" t="s">
        <v>1203</v>
      </c>
      <c r="G1757" t="s">
        <v>937</v>
      </c>
      <c r="H1757" t="s">
        <v>1195</v>
      </c>
      <c r="I1757">
        <v>74</v>
      </c>
      <c r="J1757" t="s">
        <v>1022</v>
      </c>
    </row>
    <row r="1758" spans="1:10" hidden="1" x14ac:dyDescent="0.25">
      <c r="A1758">
        <v>2021</v>
      </c>
      <c r="F1758" t="s">
        <v>1204</v>
      </c>
    </row>
    <row r="1759" spans="1:10" hidden="1" x14ac:dyDescent="0.25">
      <c r="A1759">
        <v>2021</v>
      </c>
      <c r="F1759" t="s">
        <v>1205</v>
      </c>
      <c r="G1759" t="s">
        <v>938</v>
      </c>
    </row>
    <row r="1760" spans="1:10" x14ac:dyDescent="0.25">
      <c r="A1760">
        <v>2021</v>
      </c>
      <c r="B1760" t="s">
        <v>490</v>
      </c>
      <c r="C1760" t="s">
        <v>194</v>
      </c>
      <c r="D1760">
        <v>99</v>
      </c>
      <c r="E1760" t="s">
        <v>43</v>
      </c>
      <c r="F1760" t="s">
        <v>1233</v>
      </c>
      <c r="G1760" t="s">
        <v>1229</v>
      </c>
      <c r="H1760" t="s">
        <v>106</v>
      </c>
      <c r="I1760">
        <v>66</v>
      </c>
      <c r="J1760" t="s">
        <v>506</v>
      </c>
    </row>
    <row r="1761" spans="1:10" hidden="1" x14ac:dyDescent="0.25">
      <c r="A1761">
        <v>2021</v>
      </c>
      <c r="F1761" t="s">
        <v>1368</v>
      </c>
    </row>
    <row r="1762" spans="1:10" hidden="1" x14ac:dyDescent="0.25">
      <c r="A1762">
        <v>2021</v>
      </c>
      <c r="F1762" t="s">
        <v>138</v>
      </c>
      <c r="G1762" t="s">
        <v>1230</v>
      </c>
    </row>
    <row r="1763" spans="1:10" x14ac:dyDescent="0.25">
      <c r="A1763">
        <v>2021</v>
      </c>
      <c r="B1763" t="s">
        <v>490</v>
      </c>
      <c r="C1763" t="s">
        <v>194</v>
      </c>
      <c r="D1763">
        <v>98</v>
      </c>
      <c r="E1763" t="s">
        <v>5</v>
      </c>
      <c r="F1763" t="s">
        <v>1257</v>
      </c>
      <c r="G1763" t="s">
        <v>1049</v>
      </c>
      <c r="H1763" t="s">
        <v>106</v>
      </c>
      <c r="I1763">
        <v>45</v>
      </c>
      <c r="J1763" t="s">
        <v>495</v>
      </c>
    </row>
    <row r="1764" spans="1:10" hidden="1" x14ac:dyDescent="0.25">
      <c r="A1764">
        <v>2021</v>
      </c>
      <c r="F1764" t="s">
        <v>655</v>
      </c>
    </row>
    <row r="1765" spans="1:10" hidden="1" x14ac:dyDescent="0.25">
      <c r="A1765">
        <v>2021</v>
      </c>
      <c r="F1765" t="s">
        <v>708</v>
      </c>
      <c r="G1765" t="s">
        <v>1313</v>
      </c>
    </row>
    <row r="1766" spans="1:10" hidden="1" x14ac:dyDescent="0.25">
      <c r="A1766">
        <v>2021</v>
      </c>
      <c r="B1766" t="s">
        <v>48</v>
      </c>
      <c r="C1766" t="s">
        <v>1482</v>
      </c>
      <c r="D1766">
        <v>17</v>
      </c>
      <c r="E1766" t="s">
        <v>1084</v>
      </c>
      <c r="F1766" t="s">
        <v>363</v>
      </c>
      <c r="G1766" t="s">
        <v>937</v>
      </c>
      <c r="H1766" t="s">
        <v>1195</v>
      </c>
      <c r="I1766">
        <v>0</v>
      </c>
      <c r="J1766" t="s">
        <v>1370</v>
      </c>
    </row>
    <row r="1767" spans="1:10" hidden="1" x14ac:dyDescent="0.25">
      <c r="A1767">
        <v>2021</v>
      </c>
      <c r="F1767" t="s">
        <v>936</v>
      </c>
    </row>
    <row r="1768" spans="1:10" hidden="1" x14ac:dyDescent="0.25">
      <c r="A1768">
        <v>2021</v>
      </c>
      <c r="F1768" t="s">
        <v>1369</v>
      </c>
    </row>
    <row r="1769" spans="1:10" hidden="1" x14ac:dyDescent="0.25">
      <c r="A1769">
        <v>2022</v>
      </c>
      <c r="B1769">
        <v>1</v>
      </c>
      <c r="C1769" t="s">
        <v>225</v>
      </c>
      <c r="D1769">
        <v>8</v>
      </c>
      <c r="E1769" t="s">
        <v>849</v>
      </c>
      <c r="F1769" t="s">
        <v>136</v>
      </c>
      <c r="G1769" t="s">
        <v>1276</v>
      </c>
      <c r="H1769" t="s">
        <v>106</v>
      </c>
      <c r="I1769">
        <v>380</v>
      </c>
      <c r="J1769" t="s">
        <v>1371</v>
      </c>
    </row>
    <row r="1770" spans="1:10" hidden="1" x14ac:dyDescent="0.25">
      <c r="A1770">
        <v>2022</v>
      </c>
      <c r="F1770" t="s">
        <v>171</v>
      </c>
    </row>
    <row r="1771" spans="1:10" hidden="1" x14ac:dyDescent="0.25">
      <c r="A1771">
        <v>2022</v>
      </c>
      <c r="F1771" t="s">
        <v>921</v>
      </c>
      <c r="G1771" t="s">
        <v>1372</v>
      </c>
    </row>
    <row r="1772" spans="1:10" hidden="1" x14ac:dyDescent="0.25">
      <c r="A1772">
        <v>2022</v>
      </c>
      <c r="B1772">
        <v>2</v>
      </c>
      <c r="C1772" t="s">
        <v>225</v>
      </c>
      <c r="D1772">
        <v>7</v>
      </c>
      <c r="E1772" t="s">
        <v>849</v>
      </c>
      <c r="F1772" t="s">
        <v>672</v>
      </c>
      <c r="G1772" t="s">
        <v>1276</v>
      </c>
      <c r="H1772" t="s">
        <v>106</v>
      </c>
      <c r="I1772">
        <v>380</v>
      </c>
      <c r="J1772" t="s">
        <v>1373</v>
      </c>
    </row>
    <row r="1773" spans="1:10" hidden="1" x14ac:dyDescent="0.25">
      <c r="A1773">
        <v>2022</v>
      </c>
      <c r="F1773" t="s">
        <v>599</v>
      </c>
    </row>
    <row r="1774" spans="1:10" hidden="1" x14ac:dyDescent="0.25">
      <c r="A1774">
        <v>2022</v>
      </c>
      <c r="F1774" t="s">
        <v>1017</v>
      </c>
      <c r="G1774" t="s">
        <v>1372</v>
      </c>
    </row>
    <row r="1775" spans="1:10" hidden="1" x14ac:dyDescent="0.25">
      <c r="A1775">
        <v>2022</v>
      </c>
      <c r="B1775">
        <v>3</v>
      </c>
      <c r="C1775" t="s">
        <v>225</v>
      </c>
      <c r="D1775">
        <v>709</v>
      </c>
      <c r="E1775" t="s">
        <v>1282</v>
      </c>
      <c r="F1775" t="s">
        <v>646</v>
      </c>
      <c r="G1775" t="s">
        <v>1374</v>
      </c>
      <c r="H1775" t="s">
        <v>106</v>
      </c>
      <c r="I1775">
        <v>375</v>
      </c>
      <c r="J1775" t="s">
        <v>677</v>
      </c>
    </row>
    <row r="1776" spans="1:10" hidden="1" x14ac:dyDescent="0.25">
      <c r="A1776">
        <v>2022</v>
      </c>
      <c r="F1776" t="s">
        <v>481</v>
      </c>
    </row>
    <row r="1777" spans="1:10" hidden="1" x14ac:dyDescent="0.25">
      <c r="A1777">
        <v>2022</v>
      </c>
      <c r="F1777" t="s">
        <v>146</v>
      </c>
      <c r="G1777" t="s">
        <v>1375</v>
      </c>
    </row>
    <row r="1778" spans="1:10" hidden="1" x14ac:dyDescent="0.25">
      <c r="A1778">
        <v>2022</v>
      </c>
      <c r="B1778">
        <v>4</v>
      </c>
      <c r="C1778" t="s">
        <v>225</v>
      </c>
      <c r="D1778">
        <v>708</v>
      </c>
      <c r="E1778" t="s">
        <v>1282</v>
      </c>
      <c r="F1778" t="s">
        <v>176</v>
      </c>
      <c r="G1778" t="s">
        <v>1374</v>
      </c>
      <c r="H1778" t="s">
        <v>106</v>
      </c>
      <c r="I1778">
        <v>370</v>
      </c>
      <c r="J1778" t="s">
        <v>574</v>
      </c>
    </row>
    <row r="1779" spans="1:10" hidden="1" x14ac:dyDescent="0.25">
      <c r="A1779">
        <v>2022</v>
      </c>
      <c r="F1779" t="s">
        <v>144</v>
      </c>
    </row>
    <row r="1780" spans="1:10" hidden="1" x14ac:dyDescent="0.25">
      <c r="A1780">
        <v>2022</v>
      </c>
      <c r="F1780" t="s">
        <v>768</v>
      </c>
      <c r="G1780" t="s">
        <v>1375</v>
      </c>
    </row>
    <row r="1781" spans="1:10" hidden="1" x14ac:dyDescent="0.25">
      <c r="A1781">
        <v>2022</v>
      </c>
      <c r="B1781">
        <v>5</v>
      </c>
      <c r="C1781" t="s">
        <v>191</v>
      </c>
      <c r="D1781">
        <v>38</v>
      </c>
      <c r="E1781" t="s">
        <v>491</v>
      </c>
      <c r="F1781" t="s">
        <v>1021</v>
      </c>
      <c r="G1781" t="s">
        <v>937</v>
      </c>
      <c r="H1781" t="s">
        <v>1195</v>
      </c>
      <c r="I1781">
        <v>369</v>
      </c>
      <c r="J1781" t="s">
        <v>1376</v>
      </c>
    </row>
    <row r="1782" spans="1:10" hidden="1" x14ac:dyDescent="0.25">
      <c r="A1782">
        <v>2022</v>
      </c>
      <c r="F1782" t="s">
        <v>1094</v>
      </c>
    </row>
    <row r="1783" spans="1:10" hidden="1" x14ac:dyDescent="0.25">
      <c r="A1783">
        <v>2022</v>
      </c>
      <c r="F1783" t="s">
        <v>858</v>
      </c>
      <c r="G1783" t="s">
        <v>1377</v>
      </c>
    </row>
    <row r="1784" spans="1:10" hidden="1" x14ac:dyDescent="0.25">
      <c r="A1784">
        <v>2022</v>
      </c>
      <c r="B1784">
        <v>6</v>
      </c>
      <c r="C1784" t="s">
        <v>191</v>
      </c>
      <c r="D1784">
        <v>9</v>
      </c>
      <c r="E1784" t="s">
        <v>1378</v>
      </c>
      <c r="F1784" t="s">
        <v>1346</v>
      </c>
      <c r="G1784" t="s">
        <v>937</v>
      </c>
      <c r="H1784" t="s">
        <v>1195</v>
      </c>
      <c r="I1784">
        <v>369</v>
      </c>
      <c r="J1784" t="s">
        <v>350</v>
      </c>
    </row>
    <row r="1785" spans="1:10" hidden="1" x14ac:dyDescent="0.25">
      <c r="A1785">
        <v>2022</v>
      </c>
      <c r="F1785" t="s">
        <v>1191</v>
      </c>
    </row>
    <row r="1786" spans="1:10" hidden="1" x14ac:dyDescent="0.25">
      <c r="A1786">
        <v>2022</v>
      </c>
      <c r="F1786" t="s">
        <v>1379</v>
      </c>
      <c r="G1786" t="s">
        <v>1377</v>
      </c>
    </row>
    <row r="1787" spans="1:10" hidden="1" x14ac:dyDescent="0.25">
      <c r="A1787">
        <v>2022</v>
      </c>
      <c r="B1787">
        <v>7</v>
      </c>
      <c r="C1787" t="s">
        <v>191</v>
      </c>
      <c r="D1787">
        <v>28</v>
      </c>
      <c r="E1787" t="s">
        <v>491</v>
      </c>
      <c r="F1787" t="s">
        <v>1380</v>
      </c>
      <c r="G1787" t="s">
        <v>937</v>
      </c>
      <c r="H1787" t="s">
        <v>1195</v>
      </c>
      <c r="I1787">
        <v>368</v>
      </c>
      <c r="J1787" t="s">
        <v>354</v>
      </c>
    </row>
    <row r="1788" spans="1:10" hidden="1" x14ac:dyDescent="0.25">
      <c r="A1788">
        <v>2022</v>
      </c>
      <c r="F1788" t="s">
        <v>1381</v>
      </c>
    </row>
    <row r="1789" spans="1:10" hidden="1" x14ac:dyDescent="0.25">
      <c r="A1789">
        <v>2022</v>
      </c>
      <c r="F1789" t="s">
        <v>1366</v>
      </c>
      <c r="G1789" t="s">
        <v>1377</v>
      </c>
    </row>
    <row r="1790" spans="1:10" hidden="1" x14ac:dyDescent="0.25">
      <c r="A1790">
        <v>2022</v>
      </c>
      <c r="B1790">
        <v>8</v>
      </c>
      <c r="C1790" t="s">
        <v>191</v>
      </c>
      <c r="D1790">
        <v>13</v>
      </c>
      <c r="E1790" t="s">
        <v>1382</v>
      </c>
      <c r="F1790" t="s">
        <v>1383</v>
      </c>
      <c r="G1790" t="s">
        <v>937</v>
      </c>
      <c r="H1790" t="s">
        <v>1195</v>
      </c>
      <c r="I1790">
        <v>368</v>
      </c>
      <c r="J1790" t="s">
        <v>354</v>
      </c>
    </row>
    <row r="1791" spans="1:10" hidden="1" x14ac:dyDescent="0.25">
      <c r="A1791">
        <v>2022</v>
      </c>
      <c r="F1791" t="s">
        <v>371</v>
      </c>
    </row>
    <row r="1792" spans="1:10" hidden="1" x14ac:dyDescent="0.25">
      <c r="A1792">
        <v>2022</v>
      </c>
      <c r="F1792" t="s">
        <v>1384</v>
      </c>
      <c r="G1792" t="s">
        <v>1377</v>
      </c>
    </row>
    <row r="1793" spans="1:10" hidden="1" x14ac:dyDescent="0.25">
      <c r="A1793">
        <v>2022</v>
      </c>
      <c r="B1793">
        <v>9</v>
      </c>
      <c r="C1793" t="s">
        <v>191</v>
      </c>
      <c r="D1793">
        <v>5</v>
      </c>
      <c r="E1793" t="s">
        <v>1385</v>
      </c>
      <c r="F1793" t="s">
        <v>1386</v>
      </c>
      <c r="G1793" t="s">
        <v>937</v>
      </c>
      <c r="H1793" t="s">
        <v>1195</v>
      </c>
      <c r="I1793">
        <v>368</v>
      </c>
      <c r="J1793" t="s">
        <v>354</v>
      </c>
    </row>
    <row r="1794" spans="1:10" hidden="1" x14ac:dyDescent="0.25">
      <c r="A1794">
        <v>2022</v>
      </c>
      <c r="F1794" t="s">
        <v>174</v>
      </c>
    </row>
    <row r="1795" spans="1:10" hidden="1" x14ac:dyDescent="0.25">
      <c r="A1795">
        <v>2022</v>
      </c>
      <c r="F1795" t="s">
        <v>1046</v>
      </c>
      <c r="G1795" t="s">
        <v>1377</v>
      </c>
    </row>
    <row r="1796" spans="1:10" hidden="1" x14ac:dyDescent="0.25">
      <c r="A1796">
        <v>2022</v>
      </c>
      <c r="B1796">
        <v>10</v>
      </c>
      <c r="C1796" t="s">
        <v>191</v>
      </c>
      <c r="D1796">
        <v>23</v>
      </c>
      <c r="E1796" t="s">
        <v>1387</v>
      </c>
      <c r="F1796" t="s">
        <v>1023</v>
      </c>
      <c r="G1796" t="s">
        <v>937</v>
      </c>
      <c r="H1796" t="s">
        <v>1195</v>
      </c>
      <c r="I1796">
        <v>368</v>
      </c>
      <c r="J1796" t="s">
        <v>354</v>
      </c>
    </row>
    <row r="1797" spans="1:10" hidden="1" x14ac:dyDescent="0.25">
      <c r="A1797">
        <v>2022</v>
      </c>
      <c r="F1797" t="s">
        <v>342</v>
      </c>
    </row>
    <row r="1798" spans="1:10" hidden="1" x14ac:dyDescent="0.25">
      <c r="A1798">
        <v>2022</v>
      </c>
      <c r="F1798" t="s">
        <v>1388</v>
      </c>
      <c r="G1798" t="s">
        <v>1377</v>
      </c>
    </row>
    <row r="1799" spans="1:10" hidden="1" x14ac:dyDescent="0.25">
      <c r="A1799">
        <v>2022</v>
      </c>
      <c r="B1799">
        <v>11</v>
      </c>
      <c r="C1799" t="s">
        <v>191</v>
      </c>
      <c r="D1799">
        <v>37</v>
      </c>
      <c r="E1799" t="s">
        <v>1199</v>
      </c>
      <c r="F1799" t="s">
        <v>1347</v>
      </c>
      <c r="G1799" t="s">
        <v>937</v>
      </c>
      <c r="H1799" t="s">
        <v>1195</v>
      </c>
      <c r="I1799">
        <v>367</v>
      </c>
      <c r="J1799" t="s">
        <v>1032</v>
      </c>
    </row>
    <row r="1800" spans="1:10" hidden="1" x14ac:dyDescent="0.25">
      <c r="A1800">
        <v>2022</v>
      </c>
      <c r="F1800" t="s">
        <v>616</v>
      </c>
    </row>
    <row r="1801" spans="1:10" hidden="1" x14ac:dyDescent="0.25">
      <c r="A1801">
        <v>2022</v>
      </c>
      <c r="F1801" t="s">
        <v>1389</v>
      </c>
      <c r="G1801" t="s">
        <v>1377</v>
      </c>
    </row>
    <row r="1802" spans="1:10" hidden="1" x14ac:dyDescent="0.25">
      <c r="A1802">
        <v>2022</v>
      </c>
      <c r="B1802">
        <v>12</v>
      </c>
      <c r="C1802" t="s">
        <v>191</v>
      </c>
      <c r="D1802">
        <v>48</v>
      </c>
      <c r="E1802" t="s">
        <v>1084</v>
      </c>
      <c r="F1802" t="s">
        <v>965</v>
      </c>
      <c r="G1802" t="s">
        <v>937</v>
      </c>
      <c r="H1802" t="s">
        <v>1195</v>
      </c>
      <c r="I1802">
        <v>366</v>
      </c>
      <c r="J1802" t="s">
        <v>958</v>
      </c>
    </row>
    <row r="1803" spans="1:10" hidden="1" x14ac:dyDescent="0.25">
      <c r="A1803">
        <v>2022</v>
      </c>
      <c r="F1803" t="s">
        <v>685</v>
      </c>
    </row>
    <row r="1804" spans="1:10" hidden="1" x14ac:dyDescent="0.25">
      <c r="A1804">
        <v>2022</v>
      </c>
      <c r="F1804" t="s">
        <v>450</v>
      </c>
      <c r="G1804" t="s">
        <v>1377</v>
      </c>
    </row>
    <row r="1805" spans="1:10" hidden="1" x14ac:dyDescent="0.25">
      <c r="A1805">
        <v>2022</v>
      </c>
      <c r="B1805">
        <v>13</v>
      </c>
      <c r="C1805" t="s">
        <v>191</v>
      </c>
      <c r="D1805">
        <v>1</v>
      </c>
      <c r="E1805" t="s">
        <v>1202</v>
      </c>
      <c r="F1805" t="s">
        <v>1390</v>
      </c>
      <c r="G1805" t="s">
        <v>937</v>
      </c>
      <c r="H1805" t="s">
        <v>1195</v>
      </c>
      <c r="I1805">
        <v>366</v>
      </c>
      <c r="J1805" t="s">
        <v>958</v>
      </c>
    </row>
    <row r="1806" spans="1:10" hidden="1" x14ac:dyDescent="0.25">
      <c r="A1806">
        <v>2022</v>
      </c>
      <c r="F1806" t="s">
        <v>1391</v>
      </c>
    </row>
    <row r="1807" spans="1:10" hidden="1" x14ac:dyDescent="0.25">
      <c r="A1807">
        <v>2022</v>
      </c>
      <c r="F1807" t="s">
        <v>1253</v>
      </c>
      <c r="G1807" t="s">
        <v>1377</v>
      </c>
    </row>
    <row r="1808" spans="1:10" hidden="1" x14ac:dyDescent="0.25">
      <c r="A1808">
        <v>2022</v>
      </c>
      <c r="B1808">
        <v>14</v>
      </c>
      <c r="C1808" t="s">
        <v>191</v>
      </c>
      <c r="D1808">
        <v>22</v>
      </c>
      <c r="E1808" t="s">
        <v>1387</v>
      </c>
      <c r="F1808" t="s">
        <v>961</v>
      </c>
      <c r="G1808" t="s">
        <v>937</v>
      </c>
      <c r="H1808" t="s">
        <v>1195</v>
      </c>
      <c r="I1808">
        <v>366</v>
      </c>
      <c r="J1808" t="s">
        <v>958</v>
      </c>
    </row>
    <row r="1809" spans="1:10" hidden="1" x14ac:dyDescent="0.25">
      <c r="A1809">
        <v>2022</v>
      </c>
      <c r="F1809" t="s">
        <v>747</v>
      </c>
    </row>
    <row r="1810" spans="1:10" hidden="1" x14ac:dyDescent="0.25">
      <c r="A1810">
        <v>2022</v>
      </c>
      <c r="F1810" t="s">
        <v>944</v>
      </c>
      <c r="G1810" t="s">
        <v>1377</v>
      </c>
    </row>
    <row r="1811" spans="1:10" hidden="1" x14ac:dyDescent="0.25">
      <c r="A1811">
        <v>2022</v>
      </c>
      <c r="B1811">
        <v>15</v>
      </c>
      <c r="C1811" t="s">
        <v>191</v>
      </c>
      <c r="D1811">
        <v>32</v>
      </c>
      <c r="E1811" t="s">
        <v>1286</v>
      </c>
      <c r="F1811" t="s">
        <v>1335</v>
      </c>
      <c r="G1811" t="s">
        <v>937</v>
      </c>
      <c r="H1811" t="s">
        <v>1195</v>
      </c>
      <c r="I1811">
        <v>366</v>
      </c>
      <c r="J1811" t="s">
        <v>958</v>
      </c>
    </row>
    <row r="1812" spans="1:10" hidden="1" x14ac:dyDescent="0.25">
      <c r="A1812">
        <v>2022</v>
      </c>
      <c r="F1812" t="s">
        <v>1392</v>
      </c>
    </row>
    <row r="1813" spans="1:10" hidden="1" x14ac:dyDescent="0.25">
      <c r="A1813">
        <v>2022</v>
      </c>
      <c r="F1813" t="s">
        <v>986</v>
      </c>
      <c r="G1813" t="s">
        <v>1377</v>
      </c>
    </row>
    <row r="1814" spans="1:10" hidden="1" x14ac:dyDescent="0.25">
      <c r="A1814">
        <v>2022</v>
      </c>
      <c r="B1814">
        <v>16</v>
      </c>
      <c r="C1814" t="s">
        <v>191</v>
      </c>
      <c r="D1814">
        <v>65</v>
      </c>
      <c r="E1814" t="s">
        <v>1196</v>
      </c>
      <c r="F1814" t="s">
        <v>423</v>
      </c>
      <c r="G1814" t="s">
        <v>937</v>
      </c>
      <c r="H1814" t="s">
        <v>1195</v>
      </c>
      <c r="I1814">
        <v>366</v>
      </c>
      <c r="J1814" t="s">
        <v>958</v>
      </c>
    </row>
    <row r="1815" spans="1:10" hidden="1" x14ac:dyDescent="0.25">
      <c r="A1815">
        <v>2022</v>
      </c>
      <c r="F1815" t="s">
        <v>1121</v>
      </c>
    </row>
    <row r="1816" spans="1:10" hidden="1" x14ac:dyDescent="0.25">
      <c r="A1816">
        <v>2022</v>
      </c>
      <c r="F1816" t="s">
        <v>1118</v>
      </c>
      <c r="G1816" t="s">
        <v>1377</v>
      </c>
    </row>
    <row r="1817" spans="1:10" hidden="1" x14ac:dyDescent="0.25">
      <c r="A1817">
        <v>2022</v>
      </c>
      <c r="B1817">
        <v>17</v>
      </c>
      <c r="C1817" t="s">
        <v>191</v>
      </c>
      <c r="D1817">
        <v>34</v>
      </c>
      <c r="E1817" t="s">
        <v>1170</v>
      </c>
      <c r="F1817" t="s">
        <v>1171</v>
      </c>
      <c r="G1817" t="s">
        <v>937</v>
      </c>
      <c r="H1817" t="s">
        <v>1195</v>
      </c>
      <c r="I1817">
        <v>365</v>
      </c>
      <c r="J1817" t="s">
        <v>1394</v>
      </c>
    </row>
    <row r="1818" spans="1:10" hidden="1" x14ac:dyDescent="0.25">
      <c r="A1818">
        <v>2022</v>
      </c>
      <c r="F1818" t="s">
        <v>404</v>
      </c>
    </row>
    <row r="1819" spans="1:10" hidden="1" x14ac:dyDescent="0.25">
      <c r="A1819">
        <v>2022</v>
      </c>
      <c r="F1819" t="s">
        <v>1393</v>
      </c>
      <c r="G1819" t="s">
        <v>1377</v>
      </c>
    </row>
    <row r="1820" spans="1:10" hidden="1" x14ac:dyDescent="0.25">
      <c r="A1820">
        <v>2022</v>
      </c>
      <c r="B1820">
        <v>18</v>
      </c>
      <c r="C1820" t="s">
        <v>191</v>
      </c>
      <c r="D1820">
        <v>43</v>
      </c>
      <c r="E1820" t="s">
        <v>1170</v>
      </c>
      <c r="F1820" t="s">
        <v>399</v>
      </c>
      <c r="G1820" t="s">
        <v>937</v>
      </c>
      <c r="H1820" t="s">
        <v>1195</v>
      </c>
      <c r="I1820">
        <v>364</v>
      </c>
      <c r="J1820" t="s">
        <v>576</v>
      </c>
    </row>
    <row r="1821" spans="1:10" hidden="1" x14ac:dyDescent="0.25">
      <c r="A1821">
        <v>2022</v>
      </c>
      <c r="F1821" t="s">
        <v>1339</v>
      </c>
    </row>
    <row r="1822" spans="1:10" hidden="1" x14ac:dyDescent="0.25">
      <c r="A1822">
        <v>2022</v>
      </c>
      <c r="F1822" t="s">
        <v>1395</v>
      </c>
      <c r="G1822" t="s">
        <v>1377</v>
      </c>
    </row>
    <row r="1823" spans="1:10" hidden="1" x14ac:dyDescent="0.25">
      <c r="A1823">
        <v>2022</v>
      </c>
      <c r="B1823">
        <v>19</v>
      </c>
      <c r="C1823" t="s">
        <v>1482</v>
      </c>
      <c r="D1823">
        <v>45</v>
      </c>
      <c r="E1823" t="s">
        <v>871</v>
      </c>
      <c r="F1823" t="s">
        <v>1396</v>
      </c>
      <c r="G1823" t="s">
        <v>937</v>
      </c>
      <c r="H1823" t="s">
        <v>1195</v>
      </c>
      <c r="I1823">
        <v>363</v>
      </c>
      <c r="J1823" t="s">
        <v>854</v>
      </c>
    </row>
    <row r="1824" spans="1:10" hidden="1" x14ac:dyDescent="0.25">
      <c r="A1824">
        <v>2022</v>
      </c>
      <c r="F1824" t="s">
        <v>948</v>
      </c>
    </row>
    <row r="1825" spans="1:10" hidden="1" x14ac:dyDescent="0.25">
      <c r="A1825">
        <v>2022</v>
      </c>
      <c r="F1825" t="s">
        <v>1123</v>
      </c>
      <c r="G1825" t="s">
        <v>1377</v>
      </c>
    </row>
    <row r="1826" spans="1:10" hidden="1" x14ac:dyDescent="0.25">
      <c r="A1826">
        <v>2022</v>
      </c>
      <c r="B1826">
        <v>20</v>
      </c>
      <c r="C1826" t="s">
        <v>1482</v>
      </c>
      <c r="D1826">
        <v>24</v>
      </c>
      <c r="E1826" t="s">
        <v>1222</v>
      </c>
      <c r="F1826" t="s">
        <v>1361</v>
      </c>
      <c r="G1826" t="s">
        <v>937</v>
      </c>
      <c r="H1826" t="s">
        <v>1195</v>
      </c>
      <c r="I1826">
        <v>362</v>
      </c>
      <c r="J1826" t="s">
        <v>1398</v>
      </c>
    </row>
    <row r="1827" spans="1:10" hidden="1" x14ac:dyDescent="0.25">
      <c r="A1827">
        <v>2022</v>
      </c>
      <c r="F1827" t="s">
        <v>1397</v>
      </c>
    </row>
    <row r="1828" spans="1:10" hidden="1" x14ac:dyDescent="0.25">
      <c r="A1828">
        <v>2022</v>
      </c>
      <c r="F1828" t="s">
        <v>974</v>
      </c>
      <c r="G1828" t="s">
        <v>1377</v>
      </c>
    </row>
    <row r="1829" spans="1:10" hidden="1" x14ac:dyDescent="0.25">
      <c r="A1829">
        <v>2022</v>
      </c>
      <c r="B1829">
        <v>21</v>
      </c>
      <c r="C1829" t="s">
        <v>191</v>
      </c>
      <c r="D1829">
        <v>41</v>
      </c>
      <c r="E1829" t="s">
        <v>1399</v>
      </c>
      <c r="F1829" t="s">
        <v>1364</v>
      </c>
      <c r="G1829" t="s">
        <v>937</v>
      </c>
      <c r="H1829" t="s">
        <v>1195</v>
      </c>
      <c r="I1829">
        <v>362</v>
      </c>
      <c r="J1829" t="s">
        <v>1398</v>
      </c>
    </row>
    <row r="1830" spans="1:10" hidden="1" x14ac:dyDescent="0.25">
      <c r="A1830">
        <v>2022</v>
      </c>
      <c r="F1830" t="s">
        <v>1400</v>
      </c>
    </row>
    <row r="1831" spans="1:10" hidden="1" x14ac:dyDescent="0.25">
      <c r="A1831">
        <v>2022</v>
      </c>
      <c r="F1831" t="s">
        <v>1045</v>
      </c>
      <c r="G1831" t="s">
        <v>1377</v>
      </c>
    </row>
    <row r="1832" spans="1:10" hidden="1" x14ac:dyDescent="0.25">
      <c r="A1832">
        <v>2022</v>
      </c>
      <c r="B1832">
        <v>22</v>
      </c>
      <c r="C1832" t="s">
        <v>1482</v>
      </c>
      <c r="D1832">
        <v>3</v>
      </c>
      <c r="E1832" t="s">
        <v>634</v>
      </c>
      <c r="F1832" t="s">
        <v>1401</v>
      </c>
      <c r="G1832" t="s">
        <v>937</v>
      </c>
      <c r="H1832" t="s">
        <v>1195</v>
      </c>
      <c r="I1832">
        <v>362</v>
      </c>
      <c r="J1832" t="s">
        <v>1398</v>
      </c>
    </row>
    <row r="1833" spans="1:10" hidden="1" x14ac:dyDescent="0.25">
      <c r="A1833">
        <v>2022</v>
      </c>
      <c r="F1833" t="s">
        <v>1402</v>
      </c>
    </row>
    <row r="1834" spans="1:10" hidden="1" x14ac:dyDescent="0.25">
      <c r="A1834">
        <v>2022</v>
      </c>
      <c r="F1834" t="s">
        <v>1403</v>
      </c>
      <c r="G1834" t="s">
        <v>1377</v>
      </c>
    </row>
    <row r="1835" spans="1:10" hidden="1" x14ac:dyDescent="0.25">
      <c r="A1835">
        <v>2022</v>
      </c>
      <c r="B1835">
        <v>23</v>
      </c>
      <c r="C1835" t="s">
        <v>225</v>
      </c>
      <c r="D1835">
        <v>36</v>
      </c>
      <c r="E1835" t="s">
        <v>1404</v>
      </c>
      <c r="F1835" t="s">
        <v>941</v>
      </c>
      <c r="G1835" t="s">
        <v>1280</v>
      </c>
      <c r="H1835" t="s">
        <v>106</v>
      </c>
      <c r="I1835">
        <v>362</v>
      </c>
      <c r="J1835" t="s">
        <v>1398</v>
      </c>
    </row>
    <row r="1836" spans="1:10" hidden="1" x14ac:dyDescent="0.25">
      <c r="A1836">
        <v>2022</v>
      </c>
      <c r="F1836" t="s">
        <v>543</v>
      </c>
    </row>
    <row r="1837" spans="1:10" hidden="1" x14ac:dyDescent="0.25">
      <c r="A1837">
        <v>2022</v>
      </c>
      <c r="F1837" t="s">
        <v>1015</v>
      </c>
      <c r="G1837" t="s">
        <v>1405</v>
      </c>
    </row>
    <row r="1838" spans="1:10" hidden="1" x14ac:dyDescent="0.25">
      <c r="A1838">
        <v>2022</v>
      </c>
      <c r="B1838">
        <v>24</v>
      </c>
      <c r="C1838" t="s">
        <v>1482</v>
      </c>
      <c r="D1838">
        <v>83</v>
      </c>
      <c r="E1838" t="s">
        <v>4</v>
      </c>
      <c r="F1838" t="s">
        <v>630</v>
      </c>
      <c r="G1838" t="s">
        <v>937</v>
      </c>
      <c r="H1838" t="s">
        <v>1195</v>
      </c>
      <c r="I1838">
        <v>361</v>
      </c>
      <c r="J1838" t="s">
        <v>578</v>
      </c>
    </row>
    <row r="1839" spans="1:10" hidden="1" x14ac:dyDescent="0.25">
      <c r="A1839">
        <v>2022</v>
      </c>
      <c r="F1839" t="s">
        <v>1219</v>
      </c>
    </row>
    <row r="1840" spans="1:10" hidden="1" x14ac:dyDescent="0.25">
      <c r="A1840">
        <v>2022</v>
      </c>
      <c r="F1840" t="s">
        <v>1309</v>
      </c>
      <c r="G1840" t="s">
        <v>1377</v>
      </c>
    </row>
    <row r="1841" spans="1:10" hidden="1" x14ac:dyDescent="0.25">
      <c r="A1841">
        <v>2022</v>
      </c>
      <c r="B1841">
        <v>25</v>
      </c>
      <c r="C1841" t="s">
        <v>1482</v>
      </c>
      <c r="D1841">
        <v>47</v>
      </c>
      <c r="E1841" t="s">
        <v>871</v>
      </c>
      <c r="F1841" t="s">
        <v>1204</v>
      </c>
      <c r="G1841" t="s">
        <v>937</v>
      </c>
      <c r="H1841" t="s">
        <v>1195</v>
      </c>
      <c r="I1841">
        <v>361</v>
      </c>
      <c r="J1841" t="s">
        <v>578</v>
      </c>
    </row>
    <row r="1842" spans="1:10" hidden="1" x14ac:dyDescent="0.25">
      <c r="A1842">
        <v>2022</v>
      </c>
      <c r="F1842" t="s">
        <v>1125</v>
      </c>
    </row>
    <row r="1843" spans="1:10" hidden="1" x14ac:dyDescent="0.25">
      <c r="A1843">
        <v>2022</v>
      </c>
      <c r="F1843" t="s">
        <v>1406</v>
      </c>
      <c r="G1843" t="s">
        <v>1377</v>
      </c>
    </row>
    <row r="1844" spans="1:10" hidden="1" x14ac:dyDescent="0.25">
      <c r="A1844">
        <v>2022</v>
      </c>
      <c r="B1844">
        <v>26</v>
      </c>
      <c r="C1844" t="s">
        <v>1482</v>
      </c>
      <c r="D1844">
        <v>44</v>
      </c>
      <c r="E1844" t="s">
        <v>1006</v>
      </c>
      <c r="F1844" t="s">
        <v>1007</v>
      </c>
      <c r="G1844" t="s">
        <v>937</v>
      </c>
      <c r="H1844" t="s">
        <v>1195</v>
      </c>
      <c r="I1844">
        <v>360</v>
      </c>
      <c r="J1844" t="s">
        <v>580</v>
      </c>
    </row>
    <row r="1845" spans="1:10" hidden="1" x14ac:dyDescent="0.25">
      <c r="A1845">
        <v>2022</v>
      </c>
      <c r="F1845" t="s">
        <v>1407</v>
      </c>
    </row>
    <row r="1846" spans="1:10" hidden="1" x14ac:dyDescent="0.25">
      <c r="A1846">
        <v>2022</v>
      </c>
      <c r="F1846" t="s">
        <v>1408</v>
      </c>
      <c r="G1846" t="s">
        <v>1377</v>
      </c>
    </row>
    <row r="1847" spans="1:10" hidden="1" x14ac:dyDescent="0.25">
      <c r="A1847">
        <v>2022</v>
      </c>
      <c r="B1847">
        <v>27</v>
      </c>
      <c r="C1847" t="s">
        <v>191</v>
      </c>
      <c r="D1847">
        <v>10</v>
      </c>
      <c r="E1847" t="s">
        <v>1409</v>
      </c>
      <c r="F1847" t="s">
        <v>1410</v>
      </c>
      <c r="G1847" t="s">
        <v>937</v>
      </c>
      <c r="H1847" t="s">
        <v>1195</v>
      </c>
      <c r="I1847">
        <v>357</v>
      </c>
      <c r="J1847" t="s">
        <v>581</v>
      </c>
    </row>
    <row r="1848" spans="1:10" hidden="1" x14ac:dyDescent="0.25">
      <c r="A1848">
        <v>2022</v>
      </c>
      <c r="F1848" t="s">
        <v>1134</v>
      </c>
    </row>
    <row r="1849" spans="1:10" hidden="1" x14ac:dyDescent="0.25">
      <c r="A1849">
        <v>2022</v>
      </c>
      <c r="F1849" t="s">
        <v>486</v>
      </c>
      <c r="G1849" t="s">
        <v>1377</v>
      </c>
    </row>
    <row r="1850" spans="1:10" x14ac:dyDescent="0.25">
      <c r="A1850">
        <v>2022</v>
      </c>
      <c r="B1850">
        <v>28</v>
      </c>
      <c r="C1850" t="s">
        <v>193</v>
      </c>
      <c r="D1850">
        <v>91</v>
      </c>
      <c r="E1850" t="s">
        <v>77</v>
      </c>
      <c r="F1850" t="s">
        <v>411</v>
      </c>
      <c r="G1850" t="s">
        <v>1229</v>
      </c>
      <c r="H1850" t="s">
        <v>106</v>
      </c>
      <c r="I1850">
        <v>350</v>
      </c>
      <c r="J1850" t="s">
        <v>1411</v>
      </c>
    </row>
    <row r="1851" spans="1:10" hidden="1" x14ac:dyDescent="0.25">
      <c r="A1851">
        <v>2022</v>
      </c>
      <c r="F1851" t="s">
        <v>521</v>
      </c>
    </row>
    <row r="1852" spans="1:10" hidden="1" x14ac:dyDescent="0.25">
      <c r="A1852">
        <v>2022</v>
      </c>
      <c r="F1852" t="s">
        <v>150</v>
      </c>
      <c r="G1852" t="s">
        <v>1412</v>
      </c>
    </row>
    <row r="1853" spans="1:10" x14ac:dyDescent="0.25">
      <c r="A1853">
        <v>2022</v>
      </c>
      <c r="B1853">
        <v>29</v>
      </c>
      <c r="C1853" t="s">
        <v>193</v>
      </c>
      <c r="D1853">
        <v>51</v>
      </c>
      <c r="E1853" t="s">
        <v>4</v>
      </c>
      <c r="F1853" t="s">
        <v>928</v>
      </c>
      <c r="G1853" t="s">
        <v>1540</v>
      </c>
      <c r="H1853" t="s">
        <v>106</v>
      </c>
      <c r="I1853">
        <v>350</v>
      </c>
      <c r="J1853" t="s">
        <v>393</v>
      </c>
    </row>
    <row r="1854" spans="1:10" hidden="1" x14ac:dyDescent="0.25">
      <c r="A1854">
        <v>2022</v>
      </c>
      <c r="F1854" t="s">
        <v>786</v>
      </c>
    </row>
    <row r="1855" spans="1:10" hidden="1" x14ac:dyDescent="0.25">
      <c r="A1855">
        <v>2022</v>
      </c>
      <c r="F1855" t="s">
        <v>977</v>
      </c>
      <c r="G1855" t="s">
        <v>1413</v>
      </c>
    </row>
    <row r="1856" spans="1:10" x14ac:dyDescent="0.25">
      <c r="A1856">
        <v>2022</v>
      </c>
      <c r="B1856">
        <v>30</v>
      </c>
      <c r="C1856" t="s">
        <v>193</v>
      </c>
      <c r="D1856">
        <v>52</v>
      </c>
      <c r="E1856" t="s">
        <v>4</v>
      </c>
      <c r="F1856" t="s">
        <v>982</v>
      </c>
      <c r="G1856" t="s">
        <v>1540</v>
      </c>
      <c r="H1856" t="s">
        <v>106</v>
      </c>
      <c r="I1856">
        <v>349</v>
      </c>
      <c r="J1856" t="s">
        <v>592</v>
      </c>
    </row>
    <row r="1857" spans="1:10" hidden="1" x14ac:dyDescent="0.25">
      <c r="A1857">
        <v>2022</v>
      </c>
      <c r="F1857" t="s">
        <v>1365</v>
      </c>
    </row>
    <row r="1858" spans="1:10" hidden="1" x14ac:dyDescent="0.25">
      <c r="A1858">
        <v>2022</v>
      </c>
      <c r="F1858" t="s">
        <v>746</v>
      </c>
      <c r="G1858" t="s">
        <v>1413</v>
      </c>
    </row>
    <row r="1859" spans="1:10" x14ac:dyDescent="0.25">
      <c r="A1859">
        <v>2022</v>
      </c>
      <c r="B1859">
        <v>31</v>
      </c>
      <c r="C1859" t="s">
        <v>193</v>
      </c>
      <c r="D1859">
        <v>92</v>
      </c>
      <c r="E1859" t="s">
        <v>77</v>
      </c>
      <c r="F1859" t="s">
        <v>797</v>
      </c>
      <c r="G1859" t="s">
        <v>1229</v>
      </c>
      <c r="H1859" t="s">
        <v>106</v>
      </c>
      <c r="I1859">
        <v>348</v>
      </c>
      <c r="J1859" t="s">
        <v>397</v>
      </c>
    </row>
    <row r="1860" spans="1:10" hidden="1" x14ac:dyDescent="0.25">
      <c r="A1860">
        <v>2022</v>
      </c>
      <c r="F1860" t="s">
        <v>822</v>
      </c>
    </row>
    <row r="1861" spans="1:10" hidden="1" x14ac:dyDescent="0.25">
      <c r="A1861">
        <v>2022</v>
      </c>
      <c r="F1861" t="s">
        <v>823</v>
      </c>
      <c r="G1861" t="s">
        <v>1412</v>
      </c>
    </row>
    <row r="1862" spans="1:10" x14ac:dyDescent="0.25">
      <c r="A1862">
        <v>2022</v>
      </c>
      <c r="B1862">
        <v>32</v>
      </c>
      <c r="C1862" t="s">
        <v>193</v>
      </c>
      <c r="D1862">
        <v>74</v>
      </c>
      <c r="E1862" t="s">
        <v>1414</v>
      </c>
      <c r="F1862" t="s">
        <v>1188</v>
      </c>
      <c r="G1862" t="s">
        <v>1540</v>
      </c>
      <c r="H1862" t="s">
        <v>106</v>
      </c>
      <c r="I1862">
        <v>347</v>
      </c>
      <c r="J1862" t="s">
        <v>594</v>
      </c>
    </row>
    <row r="1863" spans="1:10" hidden="1" x14ac:dyDescent="0.25">
      <c r="A1863">
        <v>2022</v>
      </c>
      <c r="F1863" t="s">
        <v>749</v>
      </c>
    </row>
    <row r="1864" spans="1:10" hidden="1" x14ac:dyDescent="0.25">
      <c r="A1864">
        <v>2022</v>
      </c>
      <c r="F1864" t="s">
        <v>1415</v>
      </c>
      <c r="G1864" t="s">
        <v>1413</v>
      </c>
    </row>
    <row r="1865" spans="1:10" hidden="1" x14ac:dyDescent="0.25">
      <c r="A1865">
        <v>2022</v>
      </c>
      <c r="B1865">
        <v>33</v>
      </c>
      <c r="C1865" t="s">
        <v>1482</v>
      </c>
      <c r="D1865">
        <v>39</v>
      </c>
      <c r="E1865" t="s">
        <v>1416</v>
      </c>
      <c r="F1865" t="s">
        <v>1003</v>
      </c>
      <c r="G1865" t="s">
        <v>937</v>
      </c>
      <c r="H1865" t="s">
        <v>1195</v>
      </c>
      <c r="I1865">
        <v>344</v>
      </c>
      <c r="J1865" t="s">
        <v>598</v>
      </c>
    </row>
    <row r="1866" spans="1:10" hidden="1" x14ac:dyDescent="0.25">
      <c r="A1866">
        <v>2022</v>
      </c>
      <c r="F1866" t="s">
        <v>1417</v>
      </c>
    </row>
    <row r="1867" spans="1:10" hidden="1" x14ac:dyDescent="0.25">
      <c r="A1867">
        <v>2022</v>
      </c>
      <c r="F1867" t="s">
        <v>1418</v>
      </c>
      <c r="G1867" t="s">
        <v>1377</v>
      </c>
    </row>
    <row r="1868" spans="1:10" x14ac:dyDescent="0.25">
      <c r="A1868">
        <v>2022</v>
      </c>
      <c r="B1868">
        <v>34</v>
      </c>
      <c r="C1868" t="s">
        <v>194</v>
      </c>
      <c r="D1868">
        <v>33</v>
      </c>
      <c r="E1868" t="s">
        <v>90</v>
      </c>
      <c r="F1868" t="s">
        <v>825</v>
      </c>
      <c r="G1868" t="s">
        <v>1049</v>
      </c>
      <c r="H1868" t="s">
        <v>106</v>
      </c>
      <c r="I1868">
        <v>343</v>
      </c>
      <c r="J1868" t="s">
        <v>1420</v>
      </c>
    </row>
    <row r="1869" spans="1:10" hidden="1" x14ac:dyDescent="0.25">
      <c r="A1869">
        <v>2022</v>
      </c>
      <c r="F1869" t="s">
        <v>1419</v>
      </c>
    </row>
    <row r="1870" spans="1:10" hidden="1" x14ac:dyDescent="0.25">
      <c r="A1870">
        <v>2022</v>
      </c>
      <c r="F1870" t="s">
        <v>793</v>
      </c>
      <c r="G1870" t="s">
        <v>1421</v>
      </c>
    </row>
    <row r="1871" spans="1:10" x14ac:dyDescent="0.25">
      <c r="A1871">
        <v>2022</v>
      </c>
      <c r="B1871">
        <v>35</v>
      </c>
      <c r="C1871" t="s">
        <v>194</v>
      </c>
      <c r="D1871">
        <v>79</v>
      </c>
      <c r="E1871" t="s">
        <v>1150</v>
      </c>
      <c r="F1871" t="s">
        <v>642</v>
      </c>
      <c r="G1871" t="s">
        <v>1229</v>
      </c>
      <c r="H1871" t="s">
        <v>106</v>
      </c>
      <c r="I1871">
        <v>343</v>
      </c>
      <c r="J1871" t="s">
        <v>403</v>
      </c>
    </row>
    <row r="1872" spans="1:10" hidden="1" x14ac:dyDescent="0.25">
      <c r="A1872">
        <v>2022</v>
      </c>
      <c r="F1872" t="s">
        <v>1052</v>
      </c>
    </row>
    <row r="1873" spans="1:10" hidden="1" x14ac:dyDescent="0.25">
      <c r="A1873">
        <v>2022</v>
      </c>
      <c r="F1873" t="s">
        <v>1422</v>
      </c>
      <c r="G1873" t="s">
        <v>1412</v>
      </c>
    </row>
    <row r="1874" spans="1:10" x14ac:dyDescent="0.25">
      <c r="A1874">
        <v>2022</v>
      </c>
      <c r="B1874">
        <v>36</v>
      </c>
      <c r="C1874" t="s">
        <v>194</v>
      </c>
      <c r="D1874">
        <v>98</v>
      </c>
      <c r="E1874" t="s">
        <v>108</v>
      </c>
      <c r="F1874" t="s">
        <v>655</v>
      </c>
      <c r="G1874" t="s">
        <v>1049</v>
      </c>
      <c r="H1874" t="s">
        <v>106</v>
      </c>
      <c r="I1874">
        <v>342</v>
      </c>
      <c r="J1874" t="s">
        <v>407</v>
      </c>
    </row>
    <row r="1875" spans="1:10" hidden="1" x14ac:dyDescent="0.25">
      <c r="A1875">
        <v>2022</v>
      </c>
      <c r="F1875" t="s">
        <v>1423</v>
      </c>
    </row>
    <row r="1876" spans="1:10" hidden="1" x14ac:dyDescent="0.25">
      <c r="A1876">
        <v>2022</v>
      </c>
      <c r="F1876" t="s">
        <v>708</v>
      </c>
      <c r="G1876" t="s">
        <v>1421</v>
      </c>
    </row>
    <row r="1877" spans="1:10" x14ac:dyDescent="0.25">
      <c r="A1877">
        <v>2022</v>
      </c>
      <c r="B1877">
        <v>37</v>
      </c>
      <c r="C1877" t="s">
        <v>194</v>
      </c>
      <c r="D1877">
        <v>86</v>
      </c>
      <c r="E1877" t="s">
        <v>100</v>
      </c>
      <c r="F1877" t="s">
        <v>894</v>
      </c>
      <c r="G1877" t="s">
        <v>1229</v>
      </c>
      <c r="H1877" t="s">
        <v>106</v>
      </c>
      <c r="I1877">
        <v>340</v>
      </c>
      <c r="J1877" t="s">
        <v>870</v>
      </c>
    </row>
    <row r="1878" spans="1:10" hidden="1" x14ac:dyDescent="0.25">
      <c r="A1878">
        <v>2022</v>
      </c>
      <c r="F1878" t="s">
        <v>1218</v>
      </c>
    </row>
    <row r="1879" spans="1:10" hidden="1" x14ac:dyDescent="0.25">
      <c r="A1879">
        <v>2022</v>
      </c>
      <c r="F1879" t="s">
        <v>896</v>
      </c>
      <c r="G1879" t="s">
        <v>1412</v>
      </c>
    </row>
    <row r="1880" spans="1:10" x14ac:dyDescent="0.25">
      <c r="A1880">
        <v>2022</v>
      </c>
      <c r="B1880">
        <v>38</v>
      </c>
      <c r="C1880" t="s">
        <v>194</v>
      </c>
      <c r="D1880">
        <v>88</v>
      </c>
      <c r="E1880" t="s">
        <v>67</v>
      </c>
      <c r="F1880" t="s">
        <v>1424</v>
      </c>
      <c r="G1880" t="s">
        <v>1229</v>
      </c>
      <c r="H1880" t="s">
        <v>106</v>
      </c>
      <c r="I1880">
        <v>340</v>
      </c>
      <c r="J1880" t="s">
        <v>870</v>
      </c>
    </row>
    <row r="1881" spans="1:10" hidden="1" x14ac:dyDescent="0.25">
      <c r="A1881">
        <v>2022</v>
      </c>
      <c r="F1881" t="s">
        <v>1425</v>
      </c>
    </row>
    <row r="1882" spans="1:10" hidden="1" x14ac:dyDescent="0.25">
      <c r="A1882">
        <v>2022</v>
      </c>
      <c r="F1882" t="s">
        <v>1426</v>
      </c>
      <c r="G1882" t="s">
        <v>1412</v>
      </c>
    </row>
    <row r="1883" spans="1:10" x14ac:dyDescent="0.25">
      <c r="A1883">
        <v>2022</v>
      </c>
      <c r="B1883">
        <v>39</v>
      </c>
      <c r="C1883" t="s">
        <v>194</v>
      </c>
      <c r="D1883">
        <v>54</v>
      </c>
      <c r="E1883" t="s">
        <v>4</v>
      </c>
      <c r="F1883" t="s">
        <v>1001</v>
      </c>
      <c r="G1883" t="s">
        <v>1540</v>
      </c>
      <c r="H1883" t="s">
        <v>106</v>
      </c>
      <c r="I1883">
        <v>340</v>
      </c>
      <c r="J1883" t="s">
        <v>870</v>
      </c>
    </row>
    <row r="1884" spans="1:10" hidden="1" x14ac:dyDescent="0.25">
      <c r="A1884">
        <v>2022</v>
      </c>
      <c r="F1884" t="s">
        <v>834</v>
      </c>
    </row>
    <row r="1885" spans="1:10" hidden="1" x14ac:dyDescent="0.25">
      <c r="A1885">
        <v>2022</v>
      </c>
      <c r="F1885" t="s">
        <v>1427</v>
      </c>
      <c r="G1885" t="s">
        <v>1413</v>
      </c>
    </row>
    <row r="1886" spans="1:10" x14ac:dyDescent="0.25">
      <c r="A1886">
        <v>2022</v>
      </c>
      <c r="B1886">
        <v>40</v>
      </c>
      <c r="C1886" t="s">
        <v>194</v>
      </c>
      <c r="D1886">
        <v>85</v>
      </c>
      <c r="E1886" t="s">
        <v>109</v>
      </c>
      <c r="F1886" t="s">
        <v>1161</v>
      </c>
      <c r="G1886" t="s">
        <v>1540</v>
      </c>
      <c r="H1886" t="s">
        <v>106</v>
      </c>
      <c r="I1886">
        <v>339</v>
      </c>
      <c r="J1886" t="s">
        <v>604</v>
      </c>
    </row>
    <row r="1887" spans="1:10" hidden="1" x14ac:dyDescent="0.25">
      <c r="A1887">
        <v>2022</v>
      </c>
      <c r="F1887" t="s">
        <v>1162</v>
      </c>
    </row>
    <row r="1888" spans="1:10" hidden="1" x14ac:dyDescent="0.25">
      <c r="A1888">
        <v>2022</v>
      </c>
      <c r="F1888" t="s">
        <v>1331</v>
      </c>
      <c r="G1888" t="s">
        <v>1413</v>
      </c>
    </row>
    <row r="1889" spans="1:10" x14ac:dyDescent="0.25">
      <c r="A1889">
        <v>2022</v>
      </c>
      <c r="B1889">
        <v>41</v>
      </c>
      <c r="C1889" t="s">
        <v>194</v>
      </c>
      <c r="D1889">
        <v>21</v>
      </c>
      <c r="E1889" t="s">
        <v>4</v>
      </c>
      <c r="F1889" t="s">
        <v>1428</v>
      </c>
      <c r="G1889" t="s">
        <v>1540</v>
      </c>
      <c r="H1889" t="s">
        <v>106</v>
      </c>
      <c r="I1889">
        <v>339</v>
      </c>
      <c r="J1889" t="s">
        <v>604</v>
      </c>
    </row>
    <row r="1890" spans="1:10" hidden="1" x14ac:dyDescent="0.25">
      <c r="A1890">
        <v>2022</v>
      </c>
      <c r="F1890" t="s">
        <v>1268</v>
      </c>
    </row>
    <row r="1891" spans="1:10" hidden="1" x14ac:dyDescent="0.25">
      <c r="A1891">
        <v>2022</v>
      </c>
      <c r="F1891" t="s">
        <v>412</v>
      </c>
      <c r="G1891" t="s">
        <v>1413</v>
      </c>
    </row>
    <row r="1892" spans="1:10" x14ac:dyDescent="0.25">
      <c r="A1892">
        <v>2022</v>
      </c>
      <c r="B1892">
        <v>42</v>
      </c>
      <c r="C1892" t="s">
        <v>194</v>
      </c>
      <c r="D1892">
        <v>61</v>
      </c>
      <c r="E1892" t="s">
        <v>4</v>
      </c>
      <c r="F1892" t="s">
        <v>1156</v>
      </c>
      <c r="G1892" t="s">
        <v>1540</v>
      </c>
      <c r="H1892" t="s">
        <v>106</v>
      </c>
      <c r="I1892">
        <v>339</v>
      </c>
      <c r="J1892" t="s">
        <v>604</v>
      </c>
    </row>
    <row r="1893" spans="1:10" hidden="1" x14ac:dyDescent="0.25">
      <c r="A1893">
        <v>2022</v>
      </c>
      <c r="F1893" t="s">
        <v>1429</v>
      </c>
    </row>
    <row r="1894" spans="1:10" hidden="1" x14ac:dyDescent="0.25">
      <c r="A1894">
        <v>2022</v>
      </c>
      <c r="F1894" t="s">
        <v>1430</v>
      </c>
      <c r="G1894" t="s">
        <v>1413</v>
      </c>
    </row>
    <row r="1895" spans="1:10" x14ac:dyDescent="0.25">
      <c r="A1895">
        <v>2022</v>
      </c>
      <c r="B1895">
        <v>43</v>
      </c>
      <c r="C1895" t="s">
        <v>194</v>
      </c>
      <c r="D1895">
        <v>55</v>
      </c>
      <c r="E1895" t="s">
        <v>79</v>
      </c>
      <c r="F1895" t="s">
        <v>830</v>
      </c>
      <c r="G1895" t="s">
        <v>1540</v>
      </c>
      <c r="H1895" t="s">
        <v>106</v>
      </c>
      <c r="I1895">
        <v>339</v>
      </c>
      <c r="J1895" t="s">
        <v>604</v>
      </c>
    </row>
    <row r="1896" spans="1:10" hidden="1" x14ac:dyDescent="0.25">
      <c r="A1896">
        <v>2022</v>
      </c>
      <c r="F1896" t="s">
        <v>561</v>
      </c>
    </row>
    <row r="1897" spans="1:10" hidden="1" x14ac:dyDescent="0.25">
      <c r="A1897">
        <v>2022</v>
      </c>
      <c r="F1897" t="s">
        <v>1363</v>
      </c>
      <c r="G1897" t="s">
        <v>1413</v>
      </c>
    </row>
    <row r="1898" spans="1:10" x14ac:dyDescent="0.25">
      <c r="A1898">
        <v>2022</v>
      </c>
      <c r="B1898">
        <v>44</v>
      </c>
      <c r="C1898" t="s">
        <v>194</v>
      </c>
      <c r="D1898">
        <v>99</v>
      </c>
      <c r="E1898" t="s">
        <v>1431</v>
      </c>
      <c r="F1898" t="s">
        <v>1326</v>
      </c>
      <c r="G1898" t="s">
        <v>1229</v>
      </c>
      <c r="H1898" t="s">
        <v>106</v>
      </c>
      <c r="I1898">
        <v>338</v>
      </c>
      <c r="J1898" t="s">
        <v>413</v>
      </c>
    </row>
    <row r="1899" spans="1:10" hidden="1" x14ac:dyDescent="0.25">
      <c r="A1899">
        <v>2022</v>
      </c>
      <c r="F1899" t="s">
        <v>1327</v>
      </c>
    </row>
    <row r="1900" spans="1:10" hidden="1" x14ac:dyDescent="0.25">
      <c r="A1900">
        <v>2022</v>
      </c>
      <c r="F1900" t="s">
        <v>1432</v>
      </c>
      <c r="G1900" t="s">
        <v>1412</v>
      </c>
    </row>
    <row r="1901" spans="1:10" x14ac:dyDescent="0.25">
      <c r="A1901">
        <v>2022</v>
      </c>
      <c r="B1901">
        <v>45</v>
      </c>
      <c r="C1901" t="s">
        <v>194</v>
      </c>
      <c r="D1901">
        <v>57</v>
      </c>
      <c r="E1901" t="s">
        <v>116</v>
      </c>
      <c r="F1901" t="s">
        <v>1154</v>
      </c>
      <c r="G1901" t="s">
        <v>1540</v>
      </c>
      <c r="H1901" t="s">
        <v>106</v>
      </c>
      <c r="I1901">
        <v>336</v>
      </c>
      <c r="J1901" t="s">
        <v>878</v>
      </c>
    </row>
    <row r="1902" spans="1:10" hidden="1" x14ac:dyDescent="0.25">
      <c r="A1902">
        <v>2022</v>
      </c>
      <c r="F1902" t="s">
        <v>1433</v>
      </c>
    </row>
    <row r="1903" spans="1:10" hidden="1" x14ac:dyDescent="0.25">
      <c r="A1903">
        <v>2022</v>
      </c>
      <c r="F1903" t="s">
        <v>1198</v>
      </c>
      <c r="G1903" t="s">
        <v>1413</v>
      </c>
    </row>
    <row r="1904" spans="1:10" x14ac:dyDescent="0.25">
      <c r="A1904">
        <v>2022</v>
      </c>
      <c r="B1904">
        <v>46</v>
      </c>
      <c r="C1904" t="s">
        <v>194</v>
      </c>
      <c r="D1904">
        <v>80</v>
      </c>
      <c r="E1904" t="s">
        <v>98</v>
      </c>
      <c r="F1904" t="s">
        <v>799</v>
      </c>
      <c r="G1904" t="s">
        <v>1540</v>
      </c>
      <c r="H1904" t="s">
        <v>106</v>
      </c>
      <c r="I1904">
        <v>336</v>
      </c>
      <c r="J1904" t="s">
        <v>878</v>
      </c>
    </row>
    <row r="1905" spans="1:10" hidden="1" x14ac:dyDescent="0.25">
      <c r="A1905">
        <v>2022</v>
      </c>
      <c r="F1905" t="s">
        <v>148</v>
      </c>
    </row>
    <row r="1906" spans="1:10" hidden="1" x14ac:dyDescent="0.25">
      <c r="A1906">
        <v>2022</v>
      </c>
      <c r="F1906" t="s">
        <v>1227</v>
      </c>
      <c r="G1906" t="s">
        <v>1413</v>
      </c>
    </row>
    <row r="1907" spans="1:10" x14ac:dyDescent="0.25">
      <c r="A1907">
        <v>2022</v>
      </c>
      <c r="B1907">
        <v>47</v>
      </c>
      <c r="C1907" t="s">
        <v>194</v>
      </c>
      <c r="D1907">
        <v>77</v>
      </c>
      <c r="E1907" t="s">
        <v>67</v>
      </c>
      <c r="F1907" t="s">
        <v>507</v>
      </c>
      <c r="G1907" t="s">
        <v>1229</v>
      </c>
      <c r="H1907" t="s">
        <v>106</v>
      </c>
      <c r="I1907">
        <v>336</v>
      </c>
      <c r="J1907" t="s">
        <v>878</v>
      </c>
    </row>
    <row r="1908" spans="1:10" hidden="1" x14ac:dyDescent="0.25">
      <c r="A1908">
        <v>2022</v>
      </c>
      <c r="F1908" t="s">
        <v>1434</v>
      </c>
    </row>
    <row r="1909" spans="1:10" hidden="1" x14ac:dyDescent="0.25">
      <c r="A1909">
        <v>2022</v>
      </c>
      <c r="F1909" t="s">
        <v>138</v>
      </c>
      <c r="G1909" t="s">
        <v>1412</v>
      </c>
    </row>
    <row r="1910" spans="1:10" hidden="1" x14ac:dyDescent="0.25">
      <c r="A1910">
        <v>2022</v>
      </c>
      <c r="B1910">
        <v>48</v>
      </c>
      <c r="C1910" t="s">
        <v>1482</v>
      </c>
      <c r="D1910">
        <v>35</v>
      </c>
      <c r="E1910" t="s">
        <v>1435</v>
      </c>
      <c r="F1910" t="s">
        <v>1436</v>
      </c>
      <c r="G1910" t="s">
        <v>937</v>
      </c>
      <c r="H1910" t="s">
        <v>1195</v>
      </c>
      <c r="I1910">
        <v>335</v>
      </c>
      <c r="J1910" t="s">
        <v>417</v>
      </c>
    </row>
    <row r="1911" spans="1:10" hidden="1" x14ac:dyDescent="0.25">
      <c r="A1911">
        <v>2022</v>
      </c>
      <c r="F1911" t="s">
        <v>538</v>
      </c>
    </row>
    <row r="1912" spans="1:10" hidden="1" x14ac:dyDescent="0.25">
      <c r="A1912">
        <v>2022</v>
      </c>
      <c r="F1912" t="s">
        <v>1437</v>
      </c>
      <c r="G1912" t="s">
        <v>1377</v>
      </c>
    </row>
    <row r="1913" spans="1:10" hidden="1" x14ac:dyDescent="0.25">
      <c r="A1913">
        <v>2022</v>
      </c>
      <c r="B1913">
        <v>49</v>
      </c>
      <c r="C1913" t="s">
        <v>1482</v>
      </c>
      <c r="D1913">
        <v>27</v>
      </c>
      <c r="E1913" t="s">
        <v>1438</v>
      </c>
      <c r="F1913" t="s">
        <v>1439</v>
      </c>
      <c r="G1913" t="s">
        <v>946</v>
      </c>
      <c r="H1913" t="s">
        <v>1195</v>
      </c>
      <c r="I1913">
        <v>333</v>
      </c>
      <c r="J1913" t="s">
        <v>619</v>
      </c>
    </row>
    <row r="1914" spans="1:10" hidden="1" x14ac:dyDescent="0.25">
      <c r="A1914">
        <v>2022</v>
      </c>
      <c r="F1914" t="s">
        <v>1440</v>
      </c>
    </row>
    <row r="1915" spans="1:10" hidden="1" x14ac:dyDescent="0.25">
      <c r="A1915">
        <v>2022</v>
      </c>
      <c r="F1915" t="s">
        <v>1441</v>
      </c>
      <c r="G1915" t="s">
        <v>1442</v>
      </c>
    </row>
    <row r="1916" spans="1:10" x14ac:dyDescent="0.25">
      <c r="A1916">
        <v>2022</v>
      </c>
      <c r="B1916">
        <v>50</v>
      </c>
      <c r="C1916" t="s">
        <v>194</v>
      </c>
      <c r="D1916">
        <v>66</v>
      </c>
      <c r="E1916" t="s">
        <v>513</v>
      </c>
      <c r="F1916" t="s">
        <v>1090</v>
      </c>
      <c r="G1916" t="s">
        <v>1540</v>
      </c>
      <c r="H1916" t="s">
        <v>106</v>
      </c>
      <c r="I1916">
        <v>331</v>
      </c>
      <c r="J1916" t="s">
        <v>424</v>
      </c>
    </row>
    <row r="1917" spans="1:10" hidden="1" x14ac:dyDescent="0.25">
      <c r="A1917">
        <v>2022</v>
      </c>
      <c r="F1917" t="s">
        <v>1443</v>
      </c>
    </row>
    <row r="1918" spans="1:10" hidden="1" x14ac:dyDescent="0.25">
      <c r="A1918">
        <v>2022</v>
      </c>
      <c r="F1918" t="s">
        <v>1444</v>
      </c>
      <c r="G1918" t="s">
        <v>1413</v>
      </c>
    </row>
    <row r="1919" spans="1:10" x14ac:dyDescent="0.25">
      <c r="A1919">
        <v>2022</v>
      </c>
      <c r="B1919">
        <v>51</v>
      </c>
      <c r="C1919" t="s">
        <v>194</v>
      </c>
      <c r="D1919">
        <v>93</v>
      </c>
      <c r="E1919" t="s">
        <v>43</v>
      </c>
      <c r="F1919" t="s">
        <v>1445</v>
      </c>
      <c r="G1919" t="s">
        <v>1229</v>
      </c>
      <c r="H1919" t="s">
        <v>106</v>
      </c>
      <c r="I1919">
        <v>329</v>
      </c>
      <c r="J1919" t="s">
        <v>1447</v>
      </c>
    </row>
    <row r="1920" spans="1:10" hidden="1" x14ac:dyDescent="0.25">
      <c r="A1920">
        <v>2022</v>
      </c>
      <c r="F1920" t="s">
        <v>1051</v>
      </c>
    </row>
    <row r="1921" spans="1:10" hidden="1" x14ac:dyDescent="0.25">
      <c r="A1921">
        <v>2022</v>
      </c>
      <c r="F1921" t="s">
        <v>1446</v>
      </c>
      <c r="G1921" t="s">
        <v>1412</v>
      </c>
    </row>
    <row r="1922" spans="1:10" hidden="1" x14ac:dyDescent="0.25">
      <c r="A1922">
        <v>2022</v>
      </c>
      <c r="B1922">
        <v>52</v>
      </c>
      <c r="C1922" t="s">
        <v>191</v>
      </c>
      <c r="D1922">
        <v>30</v>
      </c>
      <c r="E1922" t="s">
        <v>1263</v>
      </c>
      <c r="F1922" t="s">
        <v>178</v>
      </c>
      <c r="G1922" t="s">
        <v>937</v>
      </c>
      <c r="H1922" t="s">
        <v>1195</v>
      </c>
      <c r="I1922">
        <v>326</v>
      </c>
      <c r="J1922" t="s">
        <v>633</v>
      </c>
    </row>
    <row r="1923" spans="1:10" hidden="1" x14ac:dyDescent="0.25">
      <c r="A1923">
        <v>2022</v>
      </c>
      <c r="F1923" t="s">
        <v>863</v>
      </c>
    </row>
    <row r="1924" spans="1:10" hidden="1" x14ac:dyDescent="0.25">
      <c r="A1924">
        <v>2022</v>
      </c>
      <c r="F1924" t="s">
        <v>1448</v>
      </c>
      <c r="G1924" t="s">
        <v>1377</v>
      </c>
    </row>
    <row r="1925" spans="1:10" x14ac:dyDescent="0.25">
      <c r="A1925">
        <v>2022</v>
      </c>
      <c r="B1925">
        <v>53</v>
      </c>
      <c r="C1925" t="s">
        <v>194</v>
      </c>
      <c r="D1925">
        <v>75</v>
      </c>
      <c r="E1925" t="s">
        <v>98</v>
      </c>
      <c r="F1925" t="s">
        <v>533</v>
      </c>
      <c r="G1925" t="s">
        <v>1540</v>
      </c>
      <c r="H1925" t="s">
        <v>106</v>
      </c>
      <c r="I1925">
        <v>324</v>
      </c>
      <c r="J1925" t="s">
        <v>721</v>
      </c>
    </row>
    <row r="1926" spans="1:10" hidden="1" x14ac:dyDescent="0.25">
      <c r="A1926">
        <v>2022</v>
      </c>
      <c r="F1926" t="s">
        <v>1350</v>
      </c>
    </row>
    <row r="1927" spans="1:10" hidden="1" x14ac:dyDescent="0.25">
      <c r="A1927">
        <v>2022</v>
      </c>
      <c r="F1927" t="s">
        <v>1449</v>
      </c>
      <c r="G1927" t="s">
        <v>1413</v>
      </c>
    </row>
    <row r="1928" spans="1:10" x14ac:dyDescent="0.25">
      <c r="A1928">
        <v>2022</v>
      </c>
      <c r="B1928" t="s">
        <v>56</v>
      </c>
      <c r="C1928" t="s">
        <v>194</v>
      </c>
      <c r="D1928">
        <v>60</v>
      </c>
      <c r="E1928" t="s">
        <v>98</v>
      </c>
      <c r="F1928" t="s">
        <v>1172</v>
      </c>
      <c r="G1928" t="s">
        <v>1540</v>
      </c>
      <c r="H1928" t="s">
        <v>106</v>
      </c>
      <c r="I1928">
        <v>289</v>
      </c>
      <c r="J1928" t="s">
        <v>731</v>
      </c>
    </row>
    <row r="1929" spans="1:10" hidden="1" x14ac:dyDescent="0.25">
      <c r="A1929">
        <v>2022</v>
      </c>
      <c r="F1929" t="s">
        <v>1005</v>
      </c>
      <c r="J1929" t="s">
        <v>1450</v>
      </c>
    </row>
    <row r="1930" spans="1:10" hidden="1" x14ac:dyDescent="0.25">
      <c r="A1930">
        <v>2022</v>
      </c>
      <c r="F1930" t="s">
        <v>739</v>
      </c>
      <c r="G1930" t="s">
        <v>1413</v>
      </c>
    </row>
    <row r="1931" spans="1:10" hidden="1" x14ac:dyDescent="0.25">
      <c r="A1931">
        <v>2022</v>
      </c>
      <c r="B1931" t="s">
        <v>490</v>
      </c>
      <c r="C1931" t="s">
        <v>191</v>
      </c>
      <c r="D1931">
        <v>31</v>
      </c>
      <c r="E1931" t="s">
        <v>1451</v>
      </c>
      <c r="F1931" t="s">
        <v>1290</v>
      </c>
      <c r="G1931" t="s">
        <v>937</v>
      </c>
      <c r="H1931" t="s">
        <v>1195</v>
      </c>
      <c r="I1931">
        <v>285</v>
      </c>
      <c r="J1931" t="s">
        <v>495</v>
      </c>
    </row>
    <row r="1932" spans="1:10" hidden="1" x14ac:dyDescent="0.25">
      <c r="A1932">
        <v>2022</v>
      </c>
      <c r="F1932" t="s">
        <v>1287</v>
      </c>
    </row>
    <row r="1933" spans="1:10" hidden="1" x14ac:dyDescent="0.25">
      <c r="A1933">
        <v>2022</v>
      </c>
      <c r="F1933" t="s">
        <v>689</v>
      </c>
      <c r="G1933" t="s">
        <v>1377</v>
      </c>
    </row>
    <row r="1934" spans="1:10" x14ac:dyDescent="0.25">
      <c r="A1934">
        <v>2022</v>
      </c>
      <c r="B1934" t="s">
        <v>490</v>
      </c>
      <c r="C1934" t="s">
        <v>193</v>
      </c>
      <c r="D1934">
        <v>64</v>
      </c>
      <c r="E1934" t="s">
        <v>114</v>
      </c>
      <c r="F1934" t="s">
        <v>482</v>
      </c>
      <c r="G1934" t="s">
        <v>1305</v>
      </c>
      <c r="H1934" t="s">
        <v>106</v>
      </c>
      <c r="I1934">
        <v>260</v>
      </c>
      <c r="J1934" t="s">
        <v>495</v>
      </c>
    </row>
    <row r="1935" spans="1:10" hidden="1" x14ac:dyDescent="0.25">
      <c r="A1935">
        <v>2022</v>
      </c>
      <c r="F1935" t="s">
        <v>168</v>
      </c>
    </row>
    <row r="1936" spans="1:10" hidden="1" x14ac:dyDescent="0.25">
      <c r="A1936">
        <v>2022</v>
      </c>
      <c r="F1936" t="s">
        <v>502</v>
      </c>
      <c r="G1936" t="s">
        <v>1452</v>
      </c>
    </row>
    <row r="1937" spans="1:10" x14ac:dyDescent="0.25">
      <c r="A1937">
        <v>2022</v>
      </c>
      <c r="B1937" t="s">
        <v>490</v>
      </c>
      <c r="C1937" t="s">
        <v>194</v>
      </c>
      <c r="D1937">
        <v>56</v>
      </c>
      <c r="E1937" t="s">
        <v>89</v>
      </c>
      <c r="F1937" t="s">
        <v>1342</v>
      </c>
      <c r="G1937" t="s">
        <v>1229</v>
      </c>
      <c r="H1937" t="s">
        <v>106</v>
      </c>
      <c r="I1937">
        <v>241</v>
      </c>
      <c r="J1937" t="s">
        <v>495</v>
      </c>
    </row>
    <row r="1938" spans="1:10" hidden="1" x14ac:dyDescent="0.25">
      <c r="A1938">
        <v>2022</v>
      </c>
      <c r="F1938" t="s">
        <v>1343</v>
      </c>
    </row>
    <row r="1939" spans="1:10" hidden="1" x14ac:dyDescent="0.25">
      <c r="A1939">
        <v>2022</v>
      </c>
      <c r="F1939" t="s">
        <v>1341</v>
      </c>
      <c r="G1939" t="s">
        <v>1412</v>
      </c>
    </row>
    <row r="1940" spans="1:10" x14ac:dyDescent="0.25">
      <c r="A1940">
        <v>2022</v>
      </c>
      <c r="B1940" t="s">
        <v>490</v>
      </c>
      <c r="C1940" t="s">
        <v>193</v>
      </c>
      <c r="D1940">
        <v>63</v>
      </c>
      <c r="E1940" t="s">
        <v>114</v>
      </c>
      <c r="F1940" t="s">
        <v>149</v>
      </c>
      <c r="G1940" t="s">
        <v>1305</v>
      </c>
      <c r="H1940" t="s">
        <v>106</v>
      </c>
      <c r="I1940">
        <v>214</v>
      </c>
      <c r="J1940" t="s">
        <v>840</v>
      </c>
    </row>
    <row r="1941" spans="1:10" hidden="1" x14ac:dyDescent="0.25">
      <c r="A1941">
        <v>2022</v>
      </c>
      <c r="F1941" t="s">
        <v>434</v>
      </c>
    </row>
    <row r="1942" spans="1:10" hidden="1" x14ac:dyDescent="0.25">
      <c r="A1942">
        <v>2022</v>
      </c>
      <c r="F1942" t="s">
        <v>1063</v>
      </c>
      <c r="G1942" t="s">
        <v>1452</v>
      </c>
    </row>
    <row r="1943" spans="1:10" x14ac:dyDescent="0.25">
      <c r="A1943">
        <v>2022</v>
      </c>
      <c r="B1943" t="s">
        <v>490</v>
      </c>
      <c r="C1943" t="s">
        <v>194</v>
      </c>
      <c r="D1943">
        <v>59</v>
      </c>
      <c r="E1943" t="s">
        <v>1340</v>
      </c>
      <c r="F1943" t="s">
        <v>1269</v>
      </c>
      <c r="G1943" t="s">
        <v>1540</v>
      </c>
      <c r="H1943" t="s">
        <v>106</v>
      </c>
      <c r="I1943">
        <v>190</v>
      </c>
      <c r="J1943" t="s">
        <v>330</v>
      </c>
    </row>
    <row r="1944" spans="1:10" hidden="1" x14ac:dyDescent="0.25">
      <c r="A1944">
        <v>2022</v>
      </c>
      <c r="F1944" t="s">
        <v>1098</v>
      </c>
    </row>
    <row r="1945" spans="1:10" hidden="1" x14ac:dyDescent="0.25">
      <c r="A1945">
        <v>2022</v>
      </c>
      <c r="F1945" t="s">
        <v>1453</v>
      </c>
      <c r="G1945" t="s">
        <v>1413</v>
      </c>
    </row>
    <row r="1946" spans="1:10" x14ac:dyDescent="0.25">
      <c r="A1946">
        <v>2022</v>
      </c>
      <c r="B1946" t="s">
        <v>490</v>
      </c>
      <c r="C1946" t="s">
        <v>194</v>
      </c>
      <c r="D1946">
        <v>71</v>
      </c>
      <c r="E1946" t="s">
        <v>79</v>
      </c>
      <c r="F1946" t="s">
        <v>1454</v>
      </c>
      <c r="G1946" t="s">
        <v>1540</v>
      </c>
      <c r="H1946" t="s">
        <v>106</v>
      </c>
      <c r="I1946">
        <v>127</v>
      </c>
      <c r="J1946" t="s">
        <v>330</v>
      </c>
    </row>
    <row r="1947" spans="1:10" hidden="1" x14ac:dyDescent="0.25">
      <c r="A1947">
        <v>2022</v>
      </c>
      <c r="F1947" t="s">
        <v>381</v>
      </c>
    </row>
    <row r="1948" spans="1:10" hidden="1" x14ac:dyDescent="0.25">
      <c r="A1948">
        <v>2022</v>
      </c>
      <c r="F1948" t="s">
        <v>1041</v>
      </c>
      <c r="G1948" t="s">
        <v>1413</v>
      </c>
    </row>
    <row r="1949" spans="1:10" x14ac:dyDescent="0.25">
      <c r="A1949">
        <v>2022</v>
      </c>
      <c r="B1949" t="s">
        <v>490</v>
      </c>
      <c r="C1949" t="s">
        <v>194</v>
      </c>
      <c r="D1949">
        <v>777</v>
      </c>
      <c r="E1949" t="s">
        <v>110</v>
      </c>
      <c r="F1949" t="s">
        <v>1187</v>
      </c>
      <c r="G1949" t="s">
        <v>1049</v>
      </c>
      <c r="H1949" t="s">
        <v>106</v>
      </c>
      <c r="I1949">
        <v>112</v>
      </c>
      <c r="J1949" t="s">
        <v>1456</v>
      </c>
    </row>
    <row r="1950" spans="1:10" hidden="1" x14ac:dyDescent="0.25">
      <c r="A1950">
        <v>2022</v>
      </c>
      <c r="F1950" t="s">
        <v>1324</v>
      </c>
    </row>
    <row r="1951" spans="1:10" hidden="1" x14ac:dyDescent="0.25">
      <c r="A1951">
        <v>2022</v>
      </c>
      <c r="F1951" t="s">
        <v>1455</v>
      </c>
      <c r="G1951" t="s">
        <v>1421</v>
      </c>
    </row>
    <row r="1952" spans="1:10" x14ac:dyDescent="0.25">
      <c r="A1952">
        <v>2022</v>
      </c>
      <c r="B1952" t="s">
        <v>490</v>
      </c>
      <c r="C1952" t="s">
        <v>194</v>
      </c>
      <c r="D1952">
        <v>46</v>
      </c>
      <c r="E1952" t="s">
        <v>89</v>
      </c>
      <c r="F1952" t="s">
        <v>992</v>
      </c>
      <c r="G1952" t="s">
        <v>1229</v>
      </c>
      <c r="H1952" t="s">
        <v>106</v>
      </c>
      <c r="I1952">
        <v>77</v>
      </c>
      <c r="J1952" t="s">
        <v>1270</v>
      </c>
    </row>
    <row r="1953" spans="1:10" hidden="1" x14ac:dyDescent="0.25">
      <c r="A1953">
        <v>2022</v>
      </c>
      <c r="F1953" t="s">
        <v>1457</v>
      </c>
    </row>
    <row r="1954" spans="1:10" hidden="1" x14ac:dyDescent="0.25">
      <c r="A1954">
        <v>2022</v>
      </c>
      <c r="F1954" t="s">
        <v>707</v>
      </c>
    </row>
    <row r="1955" spans="1:10" hidden="1" x14ac:dyDescent="0.25">
      <c r="A1955">
        <v>2023</v>
      </c>
      <c r="B1955">
        <v>1</v>
      </c>
      <c r="C1955" t="s">
        <v>225</v>
      </c>
      <c r="D1955">
        <v>51</v>
      </c>
      <c r="E1955" t="s">
        <v>1458</v>
      </c>
      <c r="F1955" t="s">
        <v>786</v>
      </c>
      <c r="G1955" t="s">
        <v>1459</v>
      </c>
      <c r="H1955" t="s">
        <v>106</v>
      </c>
      <c r="I1955">
        <v>342</v>
      </c>
      <c r="J1955" t="s">
        <v>1460</v>
      </c>
    </row>
    <row r="1956" spans="1:10" hidden="1" x14ac:dyDescent="0.25">
      <c r="A1956">
        <v>2023</v>
      </c>
      <c r="F1956" t="s">
        <v>1047</v>
      </c>
    </row>
    <row r="1957" spans="1:10" hidden="1" x14ac:dyDescent="0.25">
      <c r="A1957">
        <v>2023</v>
      </c>
      <c r="F1957" t="s">
        <v>928</v>
      </c>
      <c r="G1957" t="s">
        <v>1461</v>
      </c>
    </row>
    <row r="1958" spans="1:10" hidden="1" x14ac:dyDescent="0.25">
      <c r="A1958">
        <v>2023</v>
      </c>
      <c r="B1958">
        <v>2</v>
      </c>
      <c r="C1958" t="s">
        <v>225</v>
      </c>
      <c r="D1958">
        <v>8</v>
      </c>
      <c r="E1958" t="s">
        <v>849</v>
      </c>
      <c r="F1958" t="s">
        <v>136</v>
      </c>
      <c r="G1958" t="s">
        <v>1276</v>
      </c>
      <c r="H1958" t="s">
        <v>106</v>
      </c>
      <c r="I1958">
        <v>342</v>
      </c>
      <c r="J1958" t="s">
        <v>1462</v>
      </c>
    </row>
    <row r="1959" spans="1:10" hidden="1" x14ac:dyDescent="0.25">
      <c r="A1959">
        <v>2023</v>
      </c>
      <c r="F1959" t="s">
        <v>171</v>
      </c>
    </row>
    <row r="1960" spans="1:10" hidden="1" x14ac:dyDescent="0.25">
      <c r="A1960">
        <v>2023</v>
      </c>
      <c r="F1960" t="s">
        <v>921</v>
      </c>
      <c r="G1960" t="s">
        <v>1463</v>
      </c>
    </row>
    <row r="1961" spans="1:10" hidden="1" x14ac:dyDescent="0.25">
      <c r="A1961">
        <v>2023</v>
      </c>
      <c r="B1961">
        <v>3</v>
      </c>
      <c r="C1961" t="s">
        <v>225</v>
      </c>
      <c r="D1961">
        <v>2</v>
      </c>
      <c r="E1961" t="s">
        <v>1464</v>
      </c>
      <c r="F1961" t="s">
        <v>757</v>
      </c>
      <c r="G1961" t="s">
        <v>1465</v>
      </c>
      <c r="H1961" t="s">
        <v>106</v>
      </c>
      <c r="I1961">
        <v>341</v>
      </c>
      <c r="J1961" t="s">
        <v>1466</v>
      </c>
    </row>
    <row r="1962" spans="1:10" hidden="1" x14ac:dyDescent="0.25">
      <c r="A1962">
        <v>2023</v>
      </c>
      <c r="F1962" t="s">
        <v>1023</v>
      </c>
    </row>
    <row r="1963" spans="1:10" hidden="1" x14ac:dyDescent="0.25">
      <c r="A1963">
        <v>2023</v>
      </c>
      <c r="F1963" t="s">
        <v>481</v>
      </c>
      <c r="G1963" t="s">
        <v>1467</v>
      </c>
    </row>
    <row r="1964" spans="1:10" hidden="1" x14ac:dyDescent="0.25">
      <c r="A1964">
        <v>2023</v>
      </c>
      <c r="B1964">
        <v>4</v>
      </c>
      <c r="C1964" t="s">
        <v>225</v>
      </c>
      <c r="D1964">
        <v>3</v>
      </c>
      <c r="E1964" t="s">
        <v>1464</v>
      </c>
      <c r="F1964" t="s">
        <v>486</v>
      </c>
      <c r="G1964" t="s">
        <v>1465</v>
      </c>
      <c r="H1964" t="s">
        <v>106</v>
      </c>
      <c r="I1964">
        <v>340</v>
      </c>
      <c r="J1964" t="s">
        <v>1278</v>
      </c>
    </row>
    <row r="1965" spans="1:10" hidden="1" x14ac:dyDescent="0.25">
      <c r="A1965">
        <v>2023</v>
      </c>
      <c r="F1965" t="s">
        <v>883</v>
      </c>
    </row>
    <row r="1966" spans="1:10" hidden="1" x14ac:dyDescent="0.25">
      <c r="A1966">
        <v>2023</v>
      </c>
      <c r="F1966" t="s">
        <v>1090</v>
      </c>
      <c r="G1966" t="s">
        <v>1467</v>
      </c>
    </row>
    <row r="1967" spans="1:10" hidden="1" x14ac:dyDescent="0.25">
      <c r="A1967">
        <v>2023</v>
      </c>
      <c r="B1967">
        <v>5</v>
      </c>
      <c r="C1967" t="s">
        <v>225</v>
      </c>
      <c r="D1967">
        <v>50</v>
      </c>
      <c r="E1967" t="s">
        <v>1458</v>
      </c>
      <c r="F1967" t="s">
        <v>1365</v>
      </c>
      <c r="G1967" t="s">
        <v>1459</v>
      </c>
      <c r="H1967" t="s">
        <v>106</v>
      </c>
      <c r="I1967">
        <v>337</v>
      </c>
      <c r="J1967" t="s">
        <v>1190</v>
      </c>
    </row>
    <row r="1968" spans="1:10" hidden="1" x14ac:dyDescent="0.25">
      <c r="A1968">
        <v>2023</v>
      </c>
      <c r="F1968" t="s">
        <v>982</v>
      </c>
    </row>
    <row r="1969" spans="1:10" hidden="1" x14ac:dyDescent="0.25">
      <c r="A1969">
        <v>2023</v>
      </c>
      <c r="F1969" t="s">
        <v>1219</v>
      </c>
      <c r="G1969" t="s">
        <v>1461</v>
      </c>
    </row>
    <row r="1970" spans="1:10" hidden="1" x14ac:dyDescent="0.25">
      <c r="A1970">
        <v>2023</v>
      </c>
      <c r="B1970">
        <v>6</v>
      </c>
      <c r="C1970" t="s">
        <v>225</v>
      </c>
      <c r="D1970">
        <v>708</v>
      </c>
      <c r="E1970" t="s">
        <v>1282</v>
      </c>
      <c r="F1970" t="s">
        <v>646</v>
      </c>
      <c r="G1970" t="s">
        <v>1374</v>
      </c>
      <c r="H1970" t="s">
        <v>106</v>
      </c>
      <c r="I1970">
        <v>335</v>
      </c>
      <c r="J1970" t="s">
        <v>1285</v>
      </c>
    </row>
    <row r="1971" spans="1:10" hidden="1" x14ac:dyDescent="0.25">
      <c r="A1971">
        <v>2023</v>
      </c>
      <c r="F1971" t="s">
        <v>144</v>
      </c>
    </row>
    <row r="1972" spans="1:10" hidden="1" x14ac:dyDescent="0.25">
      <c r="A1972">
        <v>2023</v>
      </c>
      <c r="F1972" t="s">
        <v>176</v>
      </c>
      <c r="G1972" t="s">
        <v>1375</v>
      </c>
    </row>
    <row r="1973" spans="1:10" hidden="1" x14ac:dyDescent="0.25">
      <c r="A1973">
        <v>2023</v>
      </c>
      <c r="B1973">
        <v>7</v>
      </c>
      <c r="C1973" t="s">
        <v>225</v>
      </c>
      <c r="D1973">
        <v>709</v>
      </c>
      <c r="E1973" t="s">
        <v>1282</v>
      </c>
      <c r="F1973" t="s">
        <v>742</v>
      </c>
      <c r="G1973" t="s">
        <v>1374</v>
      </c>
      <c r="H1973" t="s">
        <v>106</v>
      </c>
      <c r="I1973">
        <v>333</v>
      </c>
      <c r="J1973" t="s">
        <v>1110</v>
      </c>
    </row>
    <row r="1974" spans="1:10" hidden="1" x14ac:dyDescent="0.25">
      <c r="A1974">
        <v>2023</v>
      </c>
      <c r="F1974" t="s">
        <v>1393</v>
      </c>
    </row>
    <row r="1975" spans="1:10" hidden="1" x14ac:dyDescent="0.25">
      <c r="A1975">
        <v>2023</v>
      </c>
      <c r="F1975" t="s">
        <v>146</v>
      </c>
      <c r="G1975" t="s">
        <v>1375</v>
      </c>
    </row>
    <row r="1976" spans="1:10" hidden="1" x14ac:dyDescent="0.25">
      <c r="A1976">
        <v>2023</v>
      </c>
      <c r="B1976">
        <v>8</v>
      </c>
      <c r="C1976" t="s">
        <v>225</v>
      </c>
      <c r="D1976">
        <v>93</v>
      </c>
      <c r="E1976" t="s">
        <v>1468</v>
      </c>
      <c r="F1976" t="s">
        <v>1088</v>
      </c>
      <c r="G1976" t="s">
        <v>1469</v>
      </c>
      <c r="H1976" t="s">
        <v>106</v>
      </c>
      <c r="I1976">
        <v>330</v>
      </c>
      <c r="J1976" t="s">
        <v>1294</v>
      </c>
    </row>
    <row r="1977" spans="1:10" hidden="1" x14ac:dyDescent="0.25">
      <c r="A1977">
        <v>2023</v>
      </c>
      <c r="F1977" t="s">
        <v>1198</v>
      </c>
    </row>
    <row r="1978" spans="1:10" hidden="1" x14ac:dyDescent="0.25">
      <c r="A1978">
        <v>2023</v>
      </c>
      <c r="F1978" t="s">
        <v>952</v>
      </c>
      <c r="G1978" t="s">
        <v>1470</v>
      </c>
    </row>
    <row r="1979" spans="1:10" hidden="1" x14ac:dyDescent="0.25">
      <c r="A1979">
        <v>2023</v>
      </c>
      <c r="B1979">
        <v>9</v>
      </c>
      <c r="C1979" t="s">
        <v>191</v>
      </c>
      <c r="D1979">
        <v>34</v>
      </c>
      <c r="E1979" t="s">
        <v>1170</v>
      </c>
      <c r="F1979" t="s">
        <v>1471</v>
      </c>
      <c r="G1979" t="s">
        <v>937</v>
      </c>
      <c r="H1979" t="s">
        <v>1195</v>
      </c>
      <c r="I1979">
        <v>328</v>
      </c>
      <c r="J1979" t="s">
        <v>1472</v>
      </c>
    </row>
    <row r="1980" spans="1:10" hidden="1" x14ac:dyDescent="0.25">
      <c r="A1980">
        <v>2023</v>
      </c>
      <c r="F1980" t="s">
        <v>1339</v>
      </c>
    </row>
    <row r="1981" spans="1:10" hidden="1" x14ac:dyDescent="0.25">
      <c r="A1981">
        <v>2023</v>
      </c>
      <c r="F1981" t="s">
        <v>1171</v>
      </c>
      <c r="G1981" t="s">
        <v>939</v>
      </c>
    </row>
    <row r="1982" spans="1:10" hidden="1" x14ac:dyDescent="0.25">
      <c r="A1982">
        <v>2023</v>
      </c>
      <c r="B1982">
        <v>10</v>
      </c>
      <c r="C1982" t="s">
        <v>191</v>
      </c>
      <c r="D1982">
        <v>41</v>
      </c>
      <c r="E1982" t="s">
        <v>1286</v>
      </c>
      <c r="F1982" t="s">
        <v>1473</v>
      </c>
      <c r="G1982" t="s">
        <v>937</v>
      </c>
      <c r="H1982" t="s">
        <v>1195</v>
      </c>
      <c r="I1982">
        <v>328</v>
      </c>
      <c r="J1982" t="s">
        <v>1299</v>
      </c>
    </row>
    <row r="1983" spans="1:10" hidden="1" x14ac:dyDescent="0.25">
      <c r="A1983">
        <v>2023</v>
      </c>
      <c r="F1983" t="s">
        <v>1191</v>
      </c>
    </row>
    <row r="1984" spans="1:10" hidden="1" x14ac:dyDescent="0.25">
      <c r="A1984">
        <v>2023</v>
      </c>
      <c r="F1984" t="s">
        <v>1346</v>
      </c>
      <c r="G1984" t="s">
        <v>939</v>
      </c>
    </row>
    <row r="1985" spans="1:10" hidden="1" x14ac:dyDescent="0.25">
      <c r="A1985">
        <v>2023</v>
      </c>
      <c r="B1985">
        <v>11</v>
      </c>
      <c r="C1985" t="s">
        <v>191</v>
      </c>
      <c r="D1985">
        <v>30</v>
      </c>
      <c r="E1985" t="s">
        <v>1263</v>
      </c>
      <c r="F1985" t="s">
        <v>1123</v>
      </c>
      <c r="G1985" t="s">
        <v>937</v>
      </c>
      <c r="H1985" t="s">
        <v>1195</v>
      </c>
      <c r="I1985">
        <v>327</v>
      </c>
      <c r="J1985" t="s">
        <v>1111</v>
      </c>
    </row>
    <row r="1986" spans="1:10" hidden="1" x14ac:dyDescent="0.25">
      <c r="A1986">
        <v>2023</v>
      </c>
      <c r="F1986" t="s">
        <v>348</v>
      </c>
    </row>
    <row r="1987" spans="1:10" hidden="1" x14ac:dyDescent="0.25">
      <c r="A1987">
        <v>2023</v>
      </c>
      <c r="F1987" t="s">
        <v>1474</v>
      </c>
      <c r="G1987" t="s">
        <v>939</v>
      </c>
    </row>
    <row r="1988" spans="1:10" hidden="1" x14ac:dyDescent="0.25">
      <c r="A1988">
        <v>2023</v>
      </c>
      <c r="B1988">
        <v>12</v>
      </c>
      <c r="C1988" t="s">
        <v>191</v>
      </c>
      <c r="D1988">
        <v>36</v>
      </c>
      <c r="E1988" t="s">
        <v>1404</v>
      </c>
      <c r="F1988" t="s">
        <v>423</v>
      </c>
      <c r="G1988" t="s">
        <v>937</v>
      </c>
      <c r="H1988" t="s">
        <v>1195</v>
      </c>
      <c r="I1988">
        <v>327</v>
      </c>
      <c r="J1988" t="s">
        <v>1111</v>
      </c>
    </row>
    <row r="1989" spans="1:10" hidden="1" x14ac:dyDescent="0.25">
      <c r="A1989">
        <v>2023</v>
      </c>
      <c r="F1989" t="s">
        <v>1253</v>
      </c>
    </row>
    <row r="1990" spans="1:10" hidden="1" x14ac:dyDescent="0.25">
      <c r="A1990">
        <v>2023</v>
      </c>
      <c r="F1990" t="s">
        <v>1015</v>
      </c>
      <c r="G1990" t="s">
        <v>939</v>
      </c>
    </row>
    <row r="1991" spans="1:10" hidden="1" x14ac:dyDescent="0.25">
      <c r="A1991">
        <v>2023</v>
      </c>
      <c r="B1991">
        <v>13</v>
      </c>
      <c r="C1991" t="s">
        <v>191</v>
      </c>
      <c r="D1991">
        <v>31</v>
      </c>
      <c r="E1991" t="s">
        <v>1286</v>
      </c>
      <c r="F1991" t="s">
        <v>1287</v>
      </c>
      <c r="G1991" t="s">
        <v>937</v>
      </c>
      <c r="H1991" t="s">
        <v>1195</v>
      </c>
      <c r="I1991">
        <v>327</v>
      </c>
      <c r="J1991" t="s">
        <v>1111</v>
      </c>
    </row>
    <row r="1992" spans="1:10" hidden="1" x14ac:dyDescent="0.25">
      <c r="A1992">
        <v>2023</v>
      </c>
      <c r="F1992" t="s">
        <v>1290</v>
      </c>
    </row>
    <row r="1993" spans="1:10" hidden="1" x14ac:dyDescent="0.25">
      <c r="A1993">
        <v>2023</v>
      </c>
      <c r="F1993" t="s">
        <v>1400</v>
      </c>
      <c r="G1993" t="s">
        <v>939</v>
      </c>
    </row>
    <row r="1994" spans="1:10" hidden="1" x14ac:dyDescent="0.25">
      <c r="A1994">
        <v>2023</v>
      </c>
      <c r="B1994">
        <v>14</v>
      </c>
      <c r="C1994" t="s">
        <v>191</v>
      </c>
      <c r="D1994">
        <v>48</v>
      </c>
      <c r="E1994" t="s">
        <v>1084</v>
      </c>
      <c r="F1994" t="s">
        <v>685</v>
      </c>
      <c r="G1994" t="s">
        <v>937</v>
      </c>
      <c r="H1994" t="s">
        <v>1195</v>
      </c>
      <c r="I1994">
        <v>327</v>
      </c>
      <c r="J1994" t="s">
        <v>1111</v>
      </c>
    </row>
    <row r="1995" spans="1:10" hidden="1" x14ac:dyDescent="0.25">
      <c r="A1995">
        <v>2023</v>
      </c>
      <c r="F1995" t="s">
        <v>1401</v>
      </c>
    </row>
    <row r="1996" spans="1:10" hidden="1" x14ac:dyDescent="0.25">
      <c r="A1996">
        <v>2023</v>
      </c>
      <c r="F1996" t="s">
        <v>965</v>
      </c>
      <c r="G1996" t="s">
        <v>939</v>
      </c>
    </row>
    <row r="1997" spans="1:10" hidden="1" x14ac:dyDescent="0.25">
      <c r="A1997">
        <v>2023</v>
      </c>
      <c r="B1997">
        <v>15</v>
      </c>
      <c r="C1997" t="s">
        <v>191</v>
      </c>
      <c r="D1997">
        <v>10</v>
      </c>
      <c r="E1997" t="s">
        <v>1409</v>
      </c>
      <c r="F1997" t="s">
        <v>1041</v>
      </c>
      <c r="G1997" t="s">
        <v>937</v>
      </c>
      <c r="H1997" t="s">
        <v>1195</v>
      </c>
      <c r="I1997">
        <v>325</v>
      </c>
      <c r="J1997" t="s">
        <v>1112</v>
      </c>
    </row>
    <row r="1998" spans="1:10" hidden="1" x14ac:dyDescent="0.25">
      <c r="A1998">
        <v>2023</v>
      </c>
      <c r="F1998" t="s">
        <v>1134</v>
      </c>
    </row>
    <row r="1999" spans="1:10" hidden="1" x14ac:dyDescent="0.25">
      <c r="A1999">
        <v>2023</v>
      </c>
      <c r="F1999" t="s">
        <v>1475</v>
      </c>
      <c r="G1999" t="s">
        <v>939</v>
      </c>
    </row>
    <row r="2000" spans="1:10" hidden="1" x14ac:dyDescent="0.25">
      <c r="A2000">
        <v>2023</v>
      </c>
      <c r="B2000">
        <v>16</v>
      </c>
      <c r="C2000" t="s">
        <v>225</v>
      </c>
      <c r="D2000">
        <v>5</v>
      </c>
      <c r="E2000" t="s">
        <v>1476</v>
      </c>
      <c r="F2000" t="s">
        <v>1386</v>
      </c>
      <c r="G2000" t="s">
        <v>1477</v>
      </c>
      <c r="H2000" t="s">
        <v>106</v>
      </c>
      <c r="I2000">
        <v>325</v>
      </c>
      <c r="J2000" t="s">
        <v>1478</v>
      </c>
    </row>
    <row r="2001" spans="1:10" hidden="1" x14ac:dyDescent="0.25">
      <c r="A2001">
        <v>2023</v>
      </c>
      <c r="F2001" t="s">
        <v>797</v>
      </c>
    </row>
    <row r="2002" spans="1:10" hidden="1" x14ac:dyDescent="0.25">
      <c r="A2002">
        <v>2023</v>
      </c>
      <c r="F2002" t="s">
        <v>150</v>
      </c>
      <c r="G2002" t="s">
        <v>1479</v>
      </c>
    </row>
    <row r="2003" spans="1:10" hidden="1" x14ac:dyDescent="0.25">
      <c r="A2003">
        <v>2023</v>
      </c>
      <c r="B2003">
        <v>17</v>
      </c>
      <c r="C2003" t="s">
        <v>225</v>
      </c>
      <c r="D2003">
        <v>311</v>
      </c>
      <c r="E2003" t="s">
        <v>1480</v>
      </c>
      <c r="F2003" t="s">
        <v>1406</v>
      </c>
      <c r="G2003" t="s">
        <v>1465</v>
      </c>
      <c r="H2003" t="s">
        <v>106</v>
      </c>
      <c r="I2003">
        <v>324</v>
      </c>
      <c r="J2003" t="s">
        <v>1114</v>
      </c>
    </row>
    <row r="2004" spans="1:10" hidden="1" x14ac:dyDescent="0.25">
      <c r="A2004">
        <v>2023</v>
      </c>
      <c r="F2004" t="s">
        <v>768</v>
      </c>
    </row>
    <row r="2005" spans="1:10" hidden="1" x14ac:dyDescent="0.25">
      <c r="A2005">
        <v>2023</v>
      </c>
      <c r="F2005" t="s">
        <v>502</v>
      </c>
      <c r="G2005" t="s">
        <v>1467</v>
      </c>
    </row>
    <row r="2006" spans="1:10" hidden="1" x14ac:dyDescent="0.25">
      <c r="A2006">
        <v>2023</v>
      </c>
      <c r="B2006">
        <v>18</v>
      </c>
      <c r="C2006" t="s">
        <v>191</v>
      </c>
      <c r="D2006">
        <v>23</v>
      </c>
      <c r="E2006" t="s">
        <v>1192</v>
      </c>
      <c r="F2006" t="s">
        <v>1255</v>
      </c>
      <c r="G2006" t="s">
        <v>937</v>
      </c>
      <c r="H2006" t="s">
        <v>1195</v>
      </c>
      <c r="I2006">
        <v>323</v>
      </c>
      <c r="J2006" t="s">
        <v>1115</v>
      </c>
    </row>
    <row r="2007" spans="1:10" hidden="1" x14ac:dyDescent="0.25">
      <c r="A2007">
        <v>2023</v>
      </c>
      <c r="F2007" t="s">
        <v>342</v>
      </c>
    </row>
    <row r="2008" spans="1:10" hidden="1" x14ac:dyDescent="0.25">
      <c r="A2008">
        <v>2023</v>
      </c>
      <c r="F2008" t="s">
        <v>1388</v>
      </c>
      <c r="G2008" t="s">
        <v>939</v>
      </c>
    </row>
    <row r="2009" spans="1:10" hidden="1" x14ac:dyDescent="0.25">
      <c r="A2009">
        <v>2023</v>
      </c>
      <c r="B2009">
        <v>19</v>
      </c>
      <c r="C2009" t="s">
        <v>191</v>
      </c>
      <c r="D2009">
        <v>35</v>
      </c>
      <c r="E2009" t="s">
        <v>1404</v>
      </c>
      <c r="F2009" t="s">
        <v>1481</v>
      </c>
      <c r="G2009" t="s">
        <v>937</v>
      </c>
      <c r="H2009" t="s">
        <v>1195</v>
      </c>
      <c r="I2009">
        <v>322</v>
      </c>
      <c r="J2009" t="s">
        <v>1116</v>
      </c>
    </row>
    <row r="2010" spans="1:10" hidden="1" x14ac:dyDescent="0.25">
      <c r="A2010">
        <v>2023</v>
      </c>
      <c r="F2010" t="s">
        <v>941</v>
      </c>
    </row>
    <row r="2011" spans="1:10" hidden="1" x14ac:dyDescent="0.25">
      <c r="A2011">
        <v>2023</v>
      </c>
      <c r="F2011" t="s">
        <v>863</v>
      </c>
      <c r="G2011" t="s">
        <v>939</v>
      </c>
    </row>
    <row r="2012" spans="1:10" hidden="1" x14ac:dyDescent="0.25">
      <c r="A2012">
        <v>2023</v>
      </c>
      <c r="B2012">
        <v>20</v>
      </c>
      <c r="C2012" t="s">
        <v>1482</v>
      </c>
      <c r="D2012">
        <v>45</v>
      </c>
      <c r="E2012" t="s">
        <v>871</v>
      </c>
      <c r="F2012" t="s">
        <v>948</v>
      </c>
      <c r="G2012" t="s">
        <v>937</v>
      </c>
      <c r="H2012" t="s">
        <v>1195</v>
      </c>
      <c r="I2012">
        <v>322</v>
      </c>
      <c r="J2012" t="s">
        <v>1485</v>
      </c>
    </row>
    <row r="2013" spans="1:10" hidden="1" x14ac:dyDescent="0.25">
      <c r="A2013">
        <v>2023</v>
      </c>
      <c r="F2013" t="s">
        <v>1483</v>
      </c>
    </row>
    <row r="2014" spans="1:10" hidden="1" x14ac:dyDescent="0.25">
      <c r="A2014">
        <v>2023</v>
      </c>
      <c r="F2014" t="s">
        <v>1484</v>
      </c>
      <c r="G2014" t="s">
        <v>939</v>
      </c>
    </row>
    <row r="2015" spans="1:10" hidden="1" x14ac:dyDescent="0.25">
      <c r="A2015">
        <v>2023</v>
      </c>
      <c r="B2015">
        <v>21</v>
      </c>
      <c r="C2015" t="s">
        <v>191</v>
      </c>
      <c r="D2015">
        <v>22</v>
      </c>
      <c r="E2015" t="s">
        <v>1192</v>
      </c>
      <c r="F2015" t="s">
        <v>747</v>
      </c>
      <c r="G2015" t="s">
        <v>937</v>
      </c>
      <c r="H2015" t="s">
        <v>1195</v>
      </c>
      <c r="I2015">
        <v>321</v>
      </c>
      <c r="J2015" t="s">
        <v>1117</v>
      </c>
    </row>
    <row r="2016" spans="1:10" hidden="1" x14ac:dyDescent="0.25">
      <c r="A2016">
        <v>2023</v>
      </c>
      <c r="F2016" t="s">
        <v>961</v>
      </c>
    </row>
    <row r="2017" spans="1:10" hidden="1" x14ac:dyDescent="0.25">
      <c r="A2017">
        <v>2023</v>
      </c>
      <c r="F2017" t="s">
        <v>1486</v>
      </c>
      <c r="G2017" t="s">
        <v>939</v>
      </c>
    </row>
    <row r="2018" spans="1:10" hidden="1" x14ac:dyDescent="0.25">
      <c r="A2018">
        <v>2023</v>
      </c>
      <c r="B2018">
        <v>22</v>
      </c>
      <c r="C2018" t="s">
        <v>225</v>
      </c>
      <c r="D2018">
        <v>6</v>
      </c>
      <c r="E2018" t="s">
        <v>1476</v>
      </c>
      <c r="F2018" t="s">
        <v>822</v>
      </c>
      <c r="G2018" t="s">
        <v>1477</v>
      </c>
      <c r="H2018" t="s">
        <v>106</v>
      </c>
      <c r="I2018">
        <v>320</v>
      </c>
      <c r="J2018" t="s">
        <v>1122</v>
      </c>
    </row>
    <row r="2019" spans="1:10" hidden="1" x14ac:dyDescent="0.25">
      <c r="A2019">
        <v>2023</v>
      </c>
      <c r="F2019" t="s">
        <v>332</v>
      </c>
    </row>
    <row r="2020" spans="1:10" hidden="1" x14ac:dyDescent="0.25">
      <c r="A2020">
        <v>2023</v>
      </c>
      <c r="F2020" t="s">
        <v>823</v>
      </c>
      <c r="G2020" t="s">
        <v>1479</v>
      </c>
    </row>
    <row r="2021" spans="1:10" hidden="1" x14ac:dyDescent="0.25">
      <c r="A2021">
        <v>2023</v>
      </c>
      <c r="B2021">
        <v>23</v>
      </c>
      <c r="C2021" t="s">
        <v>1482</v>
      </c>
      <c r="D2021">
        <v>37</v>
      </c>
      <c r="E2021" t="s">
        <v>1487</v>
      </c>
      <c r="F2021" t="s">
        <v>1201</v>
      </c>
      <c r="G2021" t="s">
        <v>937</v>
      </c>
      <c r="H2021" t="s">
        <v>1195</v>
      </c>
      <c r="I2021">
        <v>317</v>
      </c>
      <c r="J2021" t="s">
        <v>1489</v>
      </c>
    </row>
    <row r="2022" spans="1:10" hidden="1" x14ac:dyDescent="0.25">
      <c r="A2022">
        <v>2023</v>
      </c>
      <c r="F2022" t="s">
        <v>1488</v>
      </c>
    </row>
    <row r="2023" spans="1:10" hidden="1" x14ac:dyDescent="0.25">
      <c r="A2023">
        <v>2023</v>
      </c>
      <c r="F2023" t="s">
        <v>543</v>
      </c>
      <c r="G2023" t="s">
        <v>939</v>
      </c>
    </row>
    <row r="2024" spans="1:10" hidden="1" x14ac:dyDescent="0.25">
      <c r="A2024">
        <v>2023</v>
      </c>
      <c r="B2024">
        <v>24</v>
      </c>
      <c r="C2024" t="s">
        <v>191</v>
      </c>
      <c r="D2024">
        <v>28</v>
      </c>
      <c r="E2024" t="s">
        <v>491</v>
      </c>
      <c r="F2024" t="s">
        <v>1395</v>
      </c>
      <c r="G2024" t="s">
        <v>937</v>
      </c>
      <c r="H2024" t="s">
        <v>1195</v>
      </c>
      <c r="I2024">
        <v>316</v>
      </c>
      <c r="J2024" t="s">
        <v>1210</v>
      </c>
    </row>
    <row r="2025" spans="1:10" hidden="1" x14ac:dyDescent="0.25">
      <c r="A2025">
        <v>2023</v>
      </c>
      <c r="F2025" t="s">
        <v>399</v>
      </c>
    </row>
    <row r="2026" spans="1:10" hidden="1" x14ac:dyDescent="0.25">
      <c r="A2026">
        <v>2023</v>
      </c>
      <c r="F2026" t="s">
        <v>1380</v>
      </c>
      <c r="G2026" t="s">
        <v>939</v>
      </c>
    </row>
    <row r="2027" spans="1:10" hidden="1" x14ac:dyDescent="0.25">
      <c r="A2027">
        <v>2023</v>
      </c>
      <c r="B2027">
        <v>25</v>
      </c>
      <c r="C2027" t="s">
        <v>191</v>
      </c>
      <c r="D2027">
        <v>65</v>
      </c>
      <c r="E2027" t="s">
        <v>1196</v>
      </c>
      <c r="F2027" t="s">
        <v>1384</v>
      </c>
      <c r="G2027" t="s">
        <v>937</v>
      </c>
      <c r="H2027" t="s">
        <v>1195</v>
      </c>
      <c r="I2027">
        <v>316</v>
      </c>
      <c r="J2027" t="s">
        <v>1210</v>
      </c>
    </row>
    <row r="2028" spans="1:10" hidden="1" x14ac:dyDescent="0.25">
      <c r="A2028">
        <v>2023</v>
      </c>
      <c r="F2028" t="s">
        <v>1367</v>
      </c>
    </row>
    <row r="2029" spans="1:10" hidden="1" x14ac:dyDescent="0.25">
      <c r="A2029">
        <v>2023</v>
      </c>
      <c r="F2029" t="s">
        <v>1118</v>
      </c>
      <c r="G2029" t="s">
        <v>939</v>
      </c>
    </row>
    <row r="2030" spans="1:10" x14ac:dyDescent="0.25">
      <c r="A2030">
        <v>2023</v>
      </c>
      <c r="B2030">
        <v>26</v>
      </c>
      <c r="C2030" t="s">
        <v>194</v>
      </c>
      <c r="D2030">
        <v>33</v>
      </c>
      <c r="E2030" t="s">
        <v>114</v>
      </c>
      <c r="F2030" t="s">
        <v>1063</v>
      </c>
      <c r="G2030" t="s">
        <v>1305</v>
      </c>
      <c r="H2030" t="s">
        <v>106</v>
      </c>
      <c r="I2030">
        <v>313</v>
      </c>
      <c r="J2030" t="s">
        <v>1490</v>
      </c>
    </row>
    <row r="2031" spans="1:10" hidden="1" x14ac:dyDescent="0.25">
      <c r="A2031">
        <v>2023</v>
      </c>
      <c r="F2031" t="s">
        <v>825</v>
      </c>
    </row>
    <row r="2032" spans="1:10" hidden="1" x14ac:dyDescent="0.25">
      <c r="A2032">
        <v>2023</v>
      </c>
      <c r="F2032" t="s">
        <v>1449</v>
      </c>
      <c r="G2032" t="s">
        <v>1452</v>
      </c>
    </row>
    <row r="2033" spans="1:10" hidden="1" x14ac:dyDescent="0.25">
      <c r="A2033">
        <v>2023</v>
      </c>
      <c r="B2033">
        <v>27</v>
      </c>
      <c r="C2033" t="s">
        <v>225</v>
      </c>
      <c r="D2033">
        <v>94</v>
      </c>
      <c r="E2033" t="s">
        <v>1468</v>
      </c>
      <c r="F2033" t="s">
        <v>353</v>
      </c>
      <c r="G2033" t="s">
        <v>1469</v>
      </c>
      <c r="H2033" t="s">
        <v>106</v>
      </c>
      <c r="I2033">
        <v>312</v>
      </c>
      <c r="J2033" t="s">
        <v>1131</v>
      </c>
    </row>
    <row r="2034" spans="1:10" hidden="1" x14ac:dyDescent="0.25">
      <c r="A2034">
        <v>2023</v>
      </c>
      <c r="F2034" t="s">
        <v>855</v>
      </c>
    </row>
    <row r="2035" spans="1:10" hidden="1" x14ac:dyDescent="0.25">
      <c r="A2035">
        <v>2023</v>
      </c>
      <c r="F2035" t="s">
        <v>1410</v>
      </c>
      <c r="G2035" t="s">
        <v>1470</v>
      </c>
    </row>
    <row r="2036" spans="1:10" x14ac:dyDescent="0.25">
      <c r="A2036">
        <v>2023</v>
      </c>
      <c r="B2036">
        <v>28</v>
      </c>
      <c r="C2036" t="s">
        <v>194</v>
      </c>
      <c r="D2036">
        <v>25</v>
      </c>
      <c r="E2036" t="s">
        <v>115</v>
      </c>
      <c r="F2036" t="s">
        <v>1491</v>
      </c>
      <c r="G2036" t="s">
        <v>1049</v>
      </c>
      <c r="H2036" t="s">
        <v>106</v>
      </c>
      <c r="I2036">
        <v>312</v>
      </c>
      <c r="J2036" t="s">
        <v>1131</v>
      </c>
    </row>
    <row r="2037" spans="1:10" hidden="1" x14ac:dyDescent="0.25">
      <c r="A2037">
        <v>2023</v>
      </c>
      <c r="F2037" t="s">
        <v>1492</v>
      </c>
    </row>
    <row r="2038" spans="1:10" hidden="1" x14ac:dyDescent="0.25">
      <c r="A2038">
        <v>2023</v>
      </c>
      <c r="F2038" t="s">
        <v>1085</v>
      </c>
      <c r="G2038" t="s">
        <v>1493</v>
      </c>
    </row>
    <row r="2039" spans="1:10" x14ac:dyDescent="0.25">
      <c r="A2039">
        <v>2023</v>
      </c>
      <c r="B2039">
        <v>29</v>
      </c>
      <c r="C2039" t="s">
        <v>194</v>
      </c>
      <c r="D2039">
        <v>86</v>
      </c>
      <c r="E2039" t="s">
        <v>100</v>
      </c>
      <c r="F2039" t="s">
        <v>896</v>
      </c>
      <c r="G2039" t="s">
        <v>1229</v>
      </c>
      <c r="H2039" t="s">
        <v>106</v>
      </c>
      <c r="I2039">
        <v>312</v>
      </c>
      <c r="J2039" t="s">
        <v>1131</v>
      </c>
    </row>
    <row r="2040" spans="1:10" hidden="1" x14ac:dyDescent="0.25">
      <c r="A2040">
        <v>2023</v>
      </c>
      <c r="F2040" t="s">
        <v>1218</v>
      </c>
    </row>
    <row r="2041" spans="1:10" hidden="1" x14ac:dyDescent="0.25">
      <c r="A2041">
        <v>2023</v>
      </c>
      <c r="F2041" t="s">
        <v>894</v>
      </c>
      <c r="G2041" t="s">
        <v>1494</v>
      </c>
    </row>
    <row r="2042" spans="1:10" x14ac:dyDescent="0.25">
      <c r="A2042">
        <v>2023</v>
      </c>
      <c r="B2042">
        <v>30</v>
      </c>
      <c r="C2042" t="s">
        <v>194</v>
      </c>
      <c r="D2042">
        <v>85</v>
      </c>
      <c r="E2042" t="s">
        <v>109</v>
      </c>
      <c r="F2042" t="s">
        <v>1331</v>
      </c>
      <c r="G2042" t="s">
        <v>1229</v>
      </c>
      <c r="H2042" t="s">
        <v>106</v>
      </c>
      <c r="I2042">
        <v>312</v>
      </c>
      <c r="J2042" t="s">
        <v>1131</v>
      </c>
    </row>
    <row r="2043" spans="1:10" hidden="1" x14ac:dyDescent="0.25">
      <c r="A2043">
        <v>2023</v>
      </c>
      <c r="F2043" t="s">
        <v>1161</v>
      </c>
    </row>
    <row r="2044" spans="1:10" hidden="1" x14ac:dyDescent="0.25">
      <c r="A2044">
        <v>2023</v>
      </c>
      <c r="F2044" t="s">
        <v>1162</v>
      </c>
      <c r="G2044" t="s">
        <v>1494</v>
      </c>
    </row>
    <row r="2045" spans="1:10" x14ac:dyDescent="0.25">
      <c r="A2045">
        <v>2023</v>
      </c>
      <c r="B2045">
        <v>31</v>
      </c>
      <c r="C2045" t="s">
        <v>194</v>
      </c>
      <c r="D2045">
        <v>54</v>
      </c>
      <c r="E2045" t="s">
        <v>4</v>
      </c>
      <c r="F2045" t="s">
        <v>834</v>
      </c>
      <c r="G2045" t="s">
        <v>1540</v>
      </c>
      <c r="H2045" t="s">
        <v>106</v>
      </c>
      <c r="I2045">
        <v>312</v>
      </c>
      <c r="J2045" t="s">
        <v>1131</v>
      </c>
    </row>
    <row r="2046" spans="1:10" hidden="1" x14ac:dyDescent="0.25">
      <c r="A2046">
        <v>2023</v>
      </c>
      <c r="F2046" t="s">
        <v>1001</v>
      </c>
    </row>
    <row r="2047" spans="1:10" hidden="1" x14ac:dyDescent="0.25">
      <c r="A2047">
        <v>2023</v>
      </c>
      <c r="F2047" t="s">
        <v>746</v>
      </c>
      <c r="G2047" t="s">
        <v>1413</v>
      </c>
    </row>
    <row r="2048" spans="1:10" hidden="1" x14ac:dyDescent="0.25">
      <c r="A2048">
        <v>2023</v>
      </c>
      <c r="B2048">
        <v>32</v>
      </c>
      <c r="C2048" t="s">
        <v>1482</v>
      </c>
      <c r="D2048">
        <v>43</v>
      </c>
      <c r="E2048" t="s">
        <v>634</v>
      </c>
      <c r="F2048" t="s">
        <v>401</v>
      </c>
      <c r="G2048" t="s">
        <v>937</v>
      </c>
      <c r="H2048" t="s">
        <v>1195</v>
      </c>
      <c r="I2048">
        <v>311</v>
      </c>
      <c r="J2048" t="s">
        <v>1310</v>
      </c>
    </row>
    <row r="2049" spans="1:10" hidden="1" x14ac:dyDescent="0.25">
      <c r="A2049">
        <v>2023</v>
      </c>
      <c r="F2049" t="s">
        <v>1495</v>
      </c>
    </row>
    <row r="2050" spans="1:10" hidden="1" x14ac:dyDescent="0.25">
      <c r="A2050">
        <v>2023</v>
      </c>
      <c r="F2050" t="s">
        <v>1496</v>
      </c>
      <c r="G2050" t="s">
        <v>939</v>
      </c>
    </row>
    <row r="2051" spans="1:10" x14ac:dyDescent="0.25">
      <c r="A2051">
        <v>2023</v>
      </c>
      <c r="B2051">
        <v>33</v>
      </c>
      <c r="C2051" t="s">
        <v>194</v>
      </c>
      <c r="D2051">
        <v>98</v>
      </c>
      <c r="E2051" t="s">
        <v>108</v>
      </c>
      <c r="F2051" t="s">
        <v>1497</v>
      </c>
      <c r="G2051" t="s">
        <v>1049</v>
      </c>
      <c r="H2051" t="s">
        <v>106</v>
      </c>
      <c r="I2051">
        <v>310</v>
      </c>
      <c r="J2051" t="s">
        <v>1312</v>
      </c>
    </row>
    <row r="2052" spans="1:10" hidden="1" x14ac:dyDescent="0.25">
      <c r="A2052">
        <v>2023</v>
      </c>
      <c r="F2052" t="s">
        <v>1498</v>
      </c>
    </row>
    <row r="2053" spans="1:10" hidden="1" x14ac:dyDescent="0.25">
      <c r="A2053">
        <v>2023</v>
      </c>
      <c r="F2053" t="s">
        <v>1499</v>
      </c>
      <c r="G2053" t="s">
        <v>1493</v>
      </c>
    </row>
    <row r="2054" spans="1:10" hidden="1" x14ac:dyDescent="0.25">
      <c r="A2054">
        <v>2023</v>
      </c>
      <c r="B2054">
        <v>34</v>
      </c>
      <c r="C2054" t="s">
        <v>191</v>
      </c>
      <c r="D2054">
        <v>9</v>
      </c>
      <c r="E2054" t="s">
        <v>1500</v>
      </c>
      <c r="F2054" t="s">
        <v>1501</v>
      </c>
      <c r="G2054" t="s">
        <v>937</v>
      </c>
      <c r="H2054" t="s">
        <v>1195</v>
      </c>
      <c r="I2054">
        <v>310</v>
      </c>
      <c r="J2054" t="s">
        <v>1312</v>
      </c>
    </row>
    <row r="2055" spans="1:10" hidden="1" x14ac:dyDescent="0.25">
      <c r="A2055">
        <v>2023</v>
      </c>
      <c r="F2055" t="s">
        <v>1502</v>
      </c>
    </row>
    <row r="2056" spans="1:10" hidden="1" x14ac:dyDescent="0.25">
      <c r="A2056">
        <v>2023</v>
      </c>
      <c r="F2056" t="s">
        <v>1407</v>
      </c>
      <c r="G2056" t="s">
        <v>939</v>
      </c>
    </row>
    <row r="2057" spans="1:10" x14ac:dyDescent="0.25">
      <c r="A2057">
        <v>2023</v>
      </c>
      <c r="B2057">
        <v>35</v>
      </c>
      <c r="C2057" t="s">
        <v>194</v>
      </c>
      <c r="D2057">
        <v>56</v>
      </c>
      <c r="E2057" t="s">
        <v>117</v>
      </c>
      <c r="F2057" t="s">
        <v>992</v>
      </c>
      <c r="G2057" t="s">
        <v>1229</v>
      </c>
      <c r="H2057" t="s">
        <v>106</v>
      </c>
      <c r="I2057">
        <v>309</v>
      </c>
      <c r="J2057" t="s">
        <v>1133</v>
      </c>
    </row>
    <row r="2058" spans="1:10" hidden="1" x14ac:dyDescent="0.25">
      <c r="A2058">
        <v>2023</v>
      </c>
      <c r="F2058" t="s">
        <v>1503</v>
      </c>
    </row>
    <row r="2059" spans="1:10" hidden="1" x14ac:dyDescent="0.25">
      <c r="A2059">
        <v>2023</v>
      </c>
      <c r="F2059" t="s">
        <v>534</v>
      </c>
      <c r="G2059" t="s">
        <v>1494</v>
      </c>
    </row>
    <row r="2060" spans="1:10" x14ac:dyDescent="0.25">
      <c r="A2060">
        <v>2023</v>
      </c>
      <c r="B2060">
        <v>36</v>
      </c>
      <c r="C2060" t="s">
        <v>194</v>
      </c>
      <c r="D2060">
        <v>100</v>
      </c>
      <c r="E2060" t="s">
        <v>1504</v>
      </c>
      <c r="F2060" t="s">
        <v>1326</v>
      </c>
      <c r="G2060" t="s">
        <v>1540</v>
      </c>
      <c r="H2060" t="s">
        <v>106</v>
      </c>
      <c r="I2060">
        <v>307</v>
      </c>
      <c r="J2060" t="s">
        <v>1319</v>
      </c>
    </row>
    <row r="2061" spans="1:10" hidden="1" x14ac:dyDescent="0.25">
      <c r="A2061">
        <v>2023</v>
      </c>
      <c r="F2061" t="s">
        <v>1505</v>
      </c>
    </row>
    <row r="2062" spans="1:10" hidden="1" x14ac:dyDescent="0.25">
      <c r="A2062">
        <v>2023</v>
      </c>
      <c r="F2062" t="s">
        <v>792</v>
      </c>
      <c r="G2062" t="s">
        <v>1413</v>
      </c>
    </row>
    <row r="2063" spans="1:10" hidden="1" x14ac:dyDescent="0.25">
      <c r="A2063">
        <v>2023</v>
      </c>
      <c r="B2063">
        <v>37</v>
      </c>
      <c r="C2063" t="s">
        <v>1482</v>
      </c>
      <c r="D2063">
        <v>39</v>
      </c>
      <c r="E2063" t="s">
        <v>1416</v>
      </c>
      <c r="F2063" t="s">
        <v>924</v>
      </c>
      <c r="G2063" t="s">
        <v>937</v>
      </c>
      <c r="H2063" t="s">
        <v>1195</v>
      </c>
      <c r="I2063">
        <v>303</v>
      </c>
      <c r="J2063" t="s">
        <v>1328</v>
      </c>
    </row>
    <row r="2064" spans="1:10" hidden="1" x14ac:dyDescent="0.25">
      <c r="A2064">
        <v>2023</v>
      </c>
      <c r="F2064" t="s">
        <v>955</v>
      </c>
    </row>
    <row r="2065" spans="1:10" hidden="1" x14ac:dyDescent="0.25">
      <c r="A2065">
        <v>2023</v>
      </c>
      <c r="F2065" t="s">
        <v>450</v>
      </c>
      <c r="G2065" t="s">
        <v>939</v>
      </c>
    </row>
    <row r="2066" spans="1:10" x14ac:dyDescent="0.25">
      <c r="A2066">
        <v>2023</v>
      </c>
      <c r="B2066">
        <v>38</v>
      </c>
      <c r="C2066" t="s">
        <v>194</v>
      </c>
      <c r="D2066">
        <v>74</v>
      </c>
      <c r="E2066" t="s">
        <v>116</v>
      </c>
      <c r="F2066" t="s">
        <v>1261</v>
      </c>
      <c r="G2066" t="s">
        <v>1540</v>
      </c>
      <c r="H2066" t="s">
        <v>106</v>
      </c>
      <c r="I2066">
        <v>303</v>
      </c>
      <c r="J2066" t="s">
        <v>1328</v>
      </c>
    </row>
    <row r="2067" spans="1:10" hidden="1" x14ac:dyDescent="0.25">
      <c r="A2067">
        <v>2023</v>
      </c>
      <c r="F2067" t="s">
        <v>1506</v>
      </c>
    </row>
    <row r="2068" spans="1:10" hidden="1" x14ac:dyDescent="0.25">
      <c r="A2068">
        <v>2023</v>
      </c>
      <c r="F2068" t="s">
        <v>1507</v>
      </c>
      <c r="G2068" t="s">
        <v>1413</v>
      </c>
    </row>
    <row r="2069" spans="1:10" hidden="1" x14ac:dyDescent="0.25">
      <c r="A2069">
        <v>2023</v>
      </c>
      <c r="B2069">
        <v>39</v>
      </c>
      <c r="C2069" t="s">
        <v>226</v>
      </c>
      <c r="D2069">
        <v>24</v>
      </c>
      <c r="E2069" t="s">
        <v>1508</v>
      </c>
      <c r="F2069" t="s">
        <v>1081</v>
      </c>
      <c r="G2069" t="s">
        <v>1510</v>
      </c>
      <c r="H2069" t="s">
        <v>1195</v>
      </c>
      <c r="I2069">
        <v>285</v>
      </c>
      <c r="J2069" t="s">
        <v>1167</v>
      </c>
    </row>
    <row r="2070" spans="1:10" hidden="1" x14ac:dyDescent="0.25">
      <c r="A2070">
        <v>2023</v>
      </c>
      <c r="F2070" t="s">
        <v>1509</v>
      </c>
    </row>
    <row r="2071" spans="1:10" hidden="1" x14ac:dyDescent="0.25">
      <c r="A2071">
        <v>2023</v>
      </c>
      <c r="F2071" t="s">
        <v>343</v>
      </c>
      <c r="G2071" t="s">
        <v>1511</v>
      </c>
    </row>
    <row r="2072" spans="1:10" hidden="1" x14ac:dyDescent="0.25">
      <c r="A2072">
        <v>2023</v>
      </c>
      <c r="B2072">
        <v>40</v>
      </c>
      <c r="C2072" t="s">
        <v>225</v>
      </c>
      <c r="D2072">
        <v>38</v>
      </c>
      <c r="E2072" t="s">
        <v>1512</v>
      </c>
      <c r="F2072" t="s">
        <v>1094</v>
      </c>
      <c r="G2072" t="s">
        <v>1477</v>
      </c>
      <c r="H2072" t="s">
        <v>106</v>
      </c>
      <c r="I2072">
        <v>244</v>
      </c>
      <c r="J2072" t="s">
        <v>1514</v>
      </c>
    </row>
    <row r="2073" spans="1:10" hidden="1" x14ac:dyDescent="0.25">
      <c r="A2073">
        <v>2023</v>
      </c>
      <c r="F2073" t="s">
        <v>858</v>
      </c>
    </row>
    <row r="2074" spans="1:10" hidden="1" x14ac:dyDescent="0.25">
      <c r="A2074">
        <v>2023</v>
      </c>
      <c r="F2074" t="s">
        <v>1513</v>
      </c>
      <c r="G2074" t="s">
        <v>1479</v>
      </c>
    </row>
    <row r="2075" spans="1:10" x14ac:dyDescent="0.25">
      <c r="A2075">
        <v>2023</v>
      </c>
      <c r="B2075" t="s">
        <v>490</v>
      </c>
      <c r="C2075" t="s">
        <v>194</v>
      </c>
      <c r="D2075">
        <v>57</v>
      </c>
      <c r="E2075" t="s">
        <v>116</v>
      </c>
      <c r="F2075" t="s">
        <v>1515</v>
      </c>
      <c r="G2075" t="s">
        <v>1540</v>
      </c>
      <c r="H2075" t="s">
        <v>106</v>
      </c>
      <c r="I2075">
        <v>254</v>
      </c>
      <c r="J2075" t="s">
        <v>495</v>
      </c>
    </row>
    <row r="2076" spans="1:10" hidden="1" x14ac:dyDescent="0.25">
      <c r="A2076">
        <v>2023</v>
      </c>
      <c r="F2076" t="s">
        <v>1154</v>
      </c>
    </row>
    <row r="2077" spans="1:10" hidden="1" x14ac:dyDescent="0.25">
      <c r="A2077">
        <v>2023</v>
      </c>
      <c r="F2077" t="s">
        <v>977</v>
      </c>
      <c r="G2077" t="s">
        <v>1413</v>
      </c>
    </row>
    <row r="2078" spans="1:10" x14ac:dyDescent="0.25">
      <c r="A2078">
        <v>2023</v>
      </c>
      <c r="B2078" t="s">
        <v>490</v>
      </c>
      <c r="C2078" t="s">
        <v>194</v>
      </c>
      <c r="D2078">
        <v>911</v>
      </c>
      <c r="E2078" t="s">
        <v>43</v>
      </c>
      <c r="F2078" t="s">
        <v>1445</v>
      </c>
      <c r="G2078" t="s">
        <v>1229</v>
      </c>
      <c r="H2078" t="s">
        <v>106</v>
      </c>
      <c r="I2078">
        <v>246</v>
      </c>
      <c r="J2078" t="s">
        <v>536</v>
      </c>
    </row>
    <row r="2079" spans="1:10" hidden="1" x14ac:dyDescent="0.25">
      <c r="A2079">
        <v>2023</v>
      </c>
      <c r="F2079" t="s">
        <v>521</v>
      </c>
    </row>
    <row r="2080" spans="1:10" hidden="1" x14ac:dyDescent="0.25">
      <c r="A2080">
        <v>2023</v>
      </c>
      <c r="F2080" t="s">
        <v>1432</v>
      </c>
      <c r="G2080" t="s">
        <v>1494</v>
      </c>
    </row>
    <row r="2081" spans="1:10" hidden="1" x14ac:dyDescent="0.25">
      <c r="A2081">
        <v>2023</v>
      </c>
      <c r="B2081" t="s">
        <v>490</v>
      </c>
      <c r="C2081" t="s">
        <v>1482</v>
      </c>
      <c r="D2081">
        <v>80</v>
      </c>
      <c r="E2081" t="s">
        <v>4</v>
      </c>
      <c r="F2081" t="s">
        <v>1341</v>
      </c>
      <c r="G2081" t="s">
        <v>937</v>
      </c>
      <c r="H2081" t="s">
        <v>1195</v>
      </c>
      <c r="I2081">
        <v>183</v>
      </c>
      <c r="J2081" t="s">
        <v>495</v>
      </c>
    </row>
    <row r="2082" spans="1:10" hidden="1" x14ac:dyDescent="0.25">
      <c r="A2082">
        <v>2023</v>
      </c>
      <c r="F2082" t="s">
        <v>1045</v>
      </c>
    </row>
    <row r="2083" spans="1:10" hidden="1" x14ac:dyDescent="0.25">
      <c r="A2083">
        <v>2023</v>
      </c>
      <c r="F2083" t="s">
        <v>630</v>
      </c>
      <c r="G2083" t="s">
        <v>939</v>
      </c>
    </row>
    <row r="2084" spans="1:10" x14ac:dyDescent="0.25">
      <c r="A2084">
        <v>2023</v>
      </c>
      <c r="B2084" t="s">
        <v>490</v>
      </c>
      <c r="C2084" t="s">
        <v>194</v>
      </c>
      <c r="D2084">
        <v>88</v>
      </c>
      <c r="E2084" t="s">
        <v>43</v>
      </c>
      <c r="F2084" t="s">
        <v>1516</v>
      </c>
      <c r="G2084" t="s">
        <v>1229</v>
      </c>
      <c r="H2084" t="s">
        <v>106</v>
      </c>
      <c r="I2084">
        <v>170</v>
      </c>
      <c r="J2084" t="s">
        <v>495</v>
      </c>
    </row>
    <row r="2085" spans="1:10" hidden="1" x14ac:dyDescent="0.25">
      <c r="A2085">
        <v>2023</v>
      </c>
      <c r="F2085" t="s">
        <v>138</v>
      </c>
    </row>
    <row r="2086" spans="1:10" hidden="1" x14ac:dyDescent="0.25">
      <c r="A2086">
        <v>2023</v>
      </c>
      <c r="F2086" t="s">
        <v>1517</v>
      </c>
      <c r="G2086" t="s">
        <v>1494</v>
      </c>
    </row>
    <row r="2087" spans="1:10" hidden="1" x14ac:dyDescent="0.25">
      <c r="A2087">
        <v>2023</v>
      </c>
      <c r="B2087" t="s">
        <v>490</v>
      </c>
      <c r="C2087" t="s">
        <v>225</v>
      </c>
      <c r="D2087">
        <v>4</v>
      </c>
      <c r="E2087" t="s">
        <v>1518</v>
      </c>
      <c r="F2087" t="s">
        <v>1103</v>
      </c>
      <c r="G2087" t="s">
        <v>1520</v>
      </c>
      <c r="H2087" t="s">
        <v>106</v>
      </c>
      <c r="I2087">
        <v>165</v>
      </c>
      <c r="J2087" t="s">
        <v>330</v>
      </c>
    </row>
    <row r="2088" spans="1:10" hidden="1" x14ac:dyDescent="0.25">
      <c r="A2088">
        <v>2023</v>
      </c>
      <c r="F2088" t="s">
        <v>1519</v>
      </c>
    </row>
    <row r="2089" spans="1:10" hidden="1" x14ac:dyDescent="0.25">
      <c r="A2089">
        <v>2023</v>
      </c>
      <c r="F2089" t="s">
        <v>1408</v>
      </c>
      <c r="G2089" t="s">
        <v>1521</v>
      </c>
    </row>
    <row r="2090" spans="1:10" x14ac:dyDescent="0.25">
      <c r="A2090">
        <v>2023</v>
      </c>
      <c r="B2090" t="s">
        <v>490</v>
      </c>
      <c r="C2090" t="s">
        <v>194</v>
      </c>
      <c r="D2090">
        <v>777</v>
      </c>
      <c r="E2090" t="s">
        <v>110</v>
      </c>
      <c r="F2090" t="s">
        <v>1324</v>
      </c>
      <c r="G2090" t="s">
        <v>1049</v>
      </c>
      <c r="H2090" t="s">
        <v>106</v>
      </c>
      <c r="I2090">
        <v>163</v>
      </c>
      <c r="J2090" t="s">
        <v>668</v>
      </c>
    </row>
    <row r="2091" spans="1:10" hidden="1" x14ac:dyDescent="0.25">
      <c r="A2091">
        <v>2023</v>
      </c>
      <c r="F2091" t="s">
        <v>1187</v>
      </c>
    </row>
    <row r="2092" spans="1:10" hidden="1" x14ac:dyDescent="0.25">
      <c r="A2092">
        <v>2023</v>
      </c>
      <c r="F2092" t="s">
        <v>1522</v>
      </c>
      <c r="G2092" t="s">
        <v>1493</v>
      </c>
    </row>
    <row r="2093" spans="1:10" hidden="1" x14ac:dyDescent="0.25">
      <c r="A2093">
        <v>2023</v>
      </c>
      <c r="B2093" t="s">
        <v>490</v>
      </c>
      <c r="C2093" t="s">
        <v>191</v>
      </c>
      <c r="D2093">
        <v>47</v>
      </c>
      <c r="E2093" t="s">
        <v>1487</v>
      </c>
      <c r="F2093" t="s">
        <v>1448</v>
      </c>
      <c r="G2093" t="s">
        <v>937</v>
      </c>
      <c r="H2093" t="s">
        <v>1195</v>
      </c>
      <c r="I2093">
        <v>158</v>
      </c>
      <c r="J2093" t="s">
        <v>495</v>
      </c>
    </row>
    <row r="2094" spans="1:10" hidden="1" x14ac:dyDescent="0.25">
      <c r="A2094">
        <v>2023</v>
      </c>
      <c r="F2094" t="s">
        <v>1523</v>
      </c>
    </row>
    <row r="2095" spans="1:10" hidden="1" x14ac:dyDescent="0.25">
      <c r="A2095">
        <v>2023</v>
      </c>
      <c r="F2095" t="s">
        <v>1524</v>
      </c>
      <c r="G2095" t="s">
        <v>939</v>
      </c>
    </row>
    <row r="2096" spans="1:10" x14ac:dyDescent="0.25">
      <c r="A2096">
        <v>2023</v>
      </c>
      <c r="B2096" t="s">
        <v>490</v>
      </c>
      <c r="C2096" t="s">
        <v>194</v>
      </c>
      <c r="D2096">
        <v>77</v>
      </c>
      <c r="E2096" t="s">
        <v>1525</v>
      </c>
      <c r="F2096" t="s">
        <v>1052</v>
      </c>
      <c r="G2096" t="s">
        <v>1229</v>
      </c>
      <c r="H2096" t="s">
        <v>106</v>
      </c>
      <c r="I2096">
        <v>118</v>
      </c>
      <c r="J2096" t="s">
        <v>536</v>
      </c>
    </row>
    <row r="2097" spans="1:10" hidden="1" x14ac:dyDescent="0.25">
      <c r="A2097">
        <v>2023</v>
      </c>
      <c r="F2097" t="s">
        <v>507</v>
      </c>
    </row>
    <row r="2098" spans="1:10" hidden="1" x14ac:dyDescent="0.25">
      <c r="A2098">
        <v>2023</v>
      </c>
      <c r="F2098" t="s">
        <v>1457</v>
      </c>
      <c r="G2098" t="s">
        <v>1494</v>
      </c>
    </row>
    <row r="2099" spans="1:10" hidden="1" x14ac:dyDescent="0.25">
      <c r="A2099">
        <v>2023</v>
      </c>
      <c r="B2099" t="s">
        <v>490</v>
      </c>
      <c r="C2099" t="s">
        <v>1482</v>
      </c>
      <c r="D2099">
        <v>32</v>
      </c>
      <c r="E2099" t="s">
        <v>1170</v>
      </c>
      <c r="F2099" t="s">
        <v>1129</v>
      </c>
      <c r="G2099" t="s">
        <v>937</v>
      </c>
      <c r="H2099" t="s">
        <v>1195</v>
      </c>
      <c r="I2099">
        <v>117</v>
      </c>
      <c r="J2099" t="s">
        <v>840</v>
      </c>
    </row>
    <row r="2100" spans="1:10" hidden="1" x14ac:dyDescent="0.25">
      <c r="A2100">
        <v>2023</v>
      </c>
      <c r="F2100" t="s">
        <v>1443</v>
      </c>
    </row>
    <row r="2101" spans="1:10" hidden="1" x14ac:dyDescent="0.25">
      <c r="A2101">
        <v>2023</v>
      </c>
      <c r="F2101" t="s">
        <v>433</v>
      </c>
      <c r="G2101" t="s">
        <v>939</v>
      </c>
    </row>
    <row r="2102" spans="1:10" hidden="1" x14ac:dyDescent="0.25">
      <c r="A2102">
        <v>2023</v>
      </c>
      <c r="B2102" t="s">
        <v>490</v>
      </c>
      <c r="C2102" t="s">
        <v>191</v>
      </c>
      <c r="D2102">
        <v>63</v>
      </c>
      <c r="E2102" t="s">
        <v>1500</v>
      </c>
      <c r="F2102" t="s">
        <v>1392</v>
      </c>
      <c r="G2102" t="s">
        <v>937</v>
      </c>
      <c r="H2102" t="s">
        <v>1195</v>
      </c>
      <c r="I2102">
        <v>113</v>
      </c>
      <c r="J2102" t="s">
        <v>495</v>
      </c>
    </row>
    <row r="2103" spans="1:10" hidden="1" x14ac:dyDescent="0.25">
      <c r="A2103">
        <v>2023</v>
      </c>
      <c r="F2103" t="s">
        <v>1526</v>
      </c>
    </row>
    <row r="2104" spans="1:10" hidden="1" x14ac:dyDescent="0.25">
      <c r="A2104">
        <v>2023</v>
      </c>
      <c r="F2104" t="s">
        <v>1527</v>
      </c>
      <c r="G2104" t="s">
        <v>939</v>
      </c>
    </row>
    <row r="2105" spans="1:10" hidden="1" x14ac:dyDescent="0.25">
      <c r="A2105">
        <v>2023</v>
      </c>
      <c r="B2105" t="s">
        <v>490</v>
      </c>
      <c r="C2105" t="s">
        <v>225</v>
      </c>
      <c r="D2105">
        <v>7</v>
      </c>
      <c r="E2105" t="s">
        <v>849</v>
      </c>
      <c r="F2105" t="s">
        <v>672</v>
      </c>
      <c r="G2105" t="s">
        <v>1276</v>
      </c>
      <c r="H2105" t="s">
        <v>106</v>
      </c>
      <c r="I2105">
        <v>103</v>
      </c>
      <c r="J2105" t="s">
        <v>1022</v>
      </c>
    </row>
    <row r="2106" spans="1:10" hidden="1" x14ac:dyDescent="0.25">
      <c r="A2106">
        <v>2023</v>
      </c>
      <c r="F2106" t="s">
        <v>599</v>
      </c>
    </row>
    <row r="2107" spans="1:10" hidden="1" x14ac:dyDescent="0.25">
      <c r="A2107">
        <v>2023</v>
      </c>
      <c r="F2107" t="s">
        <v>1017</v>
      </c>
      <c r="G2107" t="s">
        <v>1463</v>
      </c>
    </row>
    <row r="2108" spans="1:10" x14ac:dyDescent="0.25">
      <c r="A2108">
        <v>2023</v>
      </c>
      <c r="B2108" t="s">
        <v>490</v>
      </c>
      <c r="C2108" t="s">
        <v>194</v>
      </c>
      <c r="D2108">
        <v>66</v>
      </c>
      <c r="E2108" t="s">
        <v>513</v>
      </c>
      <c r="F2108" t="s">
        <v>1360</v>
      </c>
      <c r="G2108" t="s">
        <v>1540</v>
      </c>
      <c r="H2108" t="s">
        <v>106</v>
      </c>
      <c r="I2108">
        <v>89</v>
      </c>
      <c r="J2108" t="s">
        <v>1022</v>
      </c>
    </row>
    <row r="2109" spans="1:10" hidden="1" x14ac:dyDescent="0.25">
      <c r="A2109">
        <v>2023</v>
      </c>
      <c r="F2109" t="s">
        <v>1528</v>
      </c>
    </row>
    <row r="2110" spans="1:10" hidden="1" x14ac:dyDescent="0.25">
      <c r="A2110">
        <v>2023</v>
      </c>
      <c r="F2110" t="s">
        <v>1156</v>
      </c>
      <c r="G2110" t="s">
        <v>1413</v>
      </c>
    </row>
    <row r="2111" spans="1:10" hidden="1" x14ac:dyDescent="0.25">
      <c r="A2111">
        <v>2023</v>
      </c>
      <c r="B2111" t="s">
        <v>490</v>
      </c>
      <c r="C2111" t="s">
        <v>1482</v>
      </c>
      <c r="D2111">
        <v>923</v>
      </c>
      <c r="E2111" t="s">
        <v>1529</v>
      </c>
      <c r="F2111" t="s">
        <v>1345</v>
      </c>
      <c r="G2111" t="s">
        <v>937</v>
      </c>
      <c r="H2111" t="s">
        <v>1195</v>
      </c>
      <c r="I2111">
        <v>87</v>
      </c>
      <c r="J2111" t="s">
        <v>840</v>
      </c>
    </row>
    <row r="2112" spans="1:10" hidden="1" x14ac:dyDescent="0.25">
      <c r="A2112">
        <v>2023</v>
      </c>
      <c r="F2112" t="s">
        <v>986</v>
      </c>
    </row>
    <row r="2113" spans="1:10" hidden="1" x14ac:dyDescent="0.25">
      <c r="A2113">
        <v>2023</v>
      </c>
      <c r="F2113" t="s">
        <v>993</v>
      </c>
      <c r="G2113" t="s">
        <v>939</v>
      </c>
    </row>
    <row r="2114" spans="1:10" hidden="1" x14ac:dyDescent="0.25">
      <c r="A2114">
        <v>2023</v>
      </c>
      <c r="B2114" t="s">
        <v>490</v>
      </c>
      <c r="C2114" t="s">
        <v>225</v>
      </c>
      <c r="D2114">
        <v>75</v>
      </c>
      <c r="E2114" t="s">
        <v>1476</v>
      </c>
      <c r="F2114" t="s">
        <v>1140</v>
      </c>
      <c r="G2114" t="s">
        <v>1477</v>
      </c>
      <c r="H2114" t="s">
        <v>106</v>
      </c>
      <c r="I2114">
        <v>84</v>
      </c>
      <c r="J2114" t="s">
        <v>1530</v>
      </c>
    </row>
    <row r="2115" spans="1:10" hidden="1" x14ac:dyDescent="0.25">
      <c r="A2115">
        <v>2023</v>
      </c>
      <c r="F2115" t="s">
        <v>1046</v>
      </c>
    </row>
    <row r="2116" spans="1:10" hidden="1" x14ac:dyDescent="0.25">
      <c r="A2116">
        <v>2023</v>
      </c>
      <c r="F2116" t="s">
        <v>168</v>
      </c>
      <c r="G2116" t="s">
        <v>1479</v>
      </c>
    </row>
    <row r="2117" spans="1:10" x14ac:dyDescent="0.25">
      <c r="A2117">
        <v>2023</v>
      </c>
      <c r="B2117" t="s">
        <v>490</v>
      </c>
      <c r="C2117" t="s">
        <v>194</v>
      </c>
      <c r="D2117">
        <v>72</v>
      </c>
      <c r="E2117" t="s">
        <v>90</v>
      </c>
      <c r="F2117" t="s">
        <v>1531</v>
      </c>
      <c r="G2117" t="s">
        <v>1049</v>
      </c>
      <c r="H2117" t="s">
        <v>106</v>
      </c>
      <c r="I2117">
        <v>58</v>
      </c>
      <c r="J2117" t="s">
        <v>495</v>
      </c>
    </row>
    <row r="2118" spans="1:10" hidden="1" x14ac:dyDescent="0.25">
      <c r="A2118">
        <v>2023</v>
      </c>
      <c r="F2118" t="s">
        <v>1303</v>
      </c>
    </row>
    <row r="2119" spans="1:10" hidden="1" x14ac:dyDescent="0.25">
      <c r="A2119">
        <v>2023</v>
      </c>
      <c r="F2119" t="s">
        <v>1304</v>
      </c>
      <c r="G2119" t="s">
        <v>1493</v>
      </c>
    </row>
    <row r="2120" spans="1:10" x14ac:dyDescent="0.25">
      <c r="A2120">
        <v>2023</v>
      </c>
      <c r="B2120" t="s">
        <v>490</v>
      </c>
      <c r="C2120" t="s">
        <v>194</v>
      </c>
      <c r="D2120">
        <v>83</v>
      </c>
      <c r="E2120" t="s">
        <v>1532</v>
      </c>
      <c r="F2120" t="s">
        <v>1533</v>
      </c>
      <c r="G2120" t="s">
        <v>1540</v>
      </c>
      <c r="H2120" t="s">
        <v>106</v>
      </c>
      <c r="I2120">
        <v>33</v>
      </c>
      <c r="J2120" t="s">
        <v>495</v>
      </c>
    </row>
    <row r="2121" spans="1:10" hidden="1" x14ac:dyDescent="0.25">
      <c r="A2121">
        <v>2023</v>
      </c>
      <c r="F2121" t="s">
        <v>1309</v>
      </c>
    </row>
    <row r="2122" spans="1:10" hidden="1" x14ac:dyDescent="0.25">
      <c r="A2122">
        <v>2023</v>
      </c>
      <c r="F2122" t="s">
        <v>1390</v>
      </c>
      <c r="G2122" t="s">
        <v>1413</v>
      </c>
    </row>
    <row r="2123" spans="1:10" x14ac:dyDescent="0.25">
      <c r="A2123">
        <v>2023</v>
      </c>
      <c r="B2123" t="s">
        <v>490</v>
      </c>
      <c r="C2123" t="s">
        <v>194</v>
      </c>
      <c r="D2123">
        <v>60</v>
      </c>
      <c r="E2123" t="s">
        <v>98</v>
      </c>
      <c r="F2123" t="s">
        <v>799</v>
      </c>
      <c r="G2123" t="s">
        <v>1229</v>
      </c>
      <c r="H2123" t="s">
        <v>106</v>
      </c>
      <c r="I2123">
        <v>28</v>
      </c>
      <c r="J2123" t="s">
        <v>1022</v>
      </c>
    </row>
    <row r="2124" spans="1:10" hidden="1" x14ac:dyDescent="0.25">
      <c r="A2124">
        <v>2023</v>
      </c>
      <c r="F2124" t="s">
        <v>1327</v>
      </c>
    </row>
    <row r="2125" spans="1:10" hidden="1" x14ac:dyDescent="0.25">
      <c r="A2125">
        <v>2023</v>
      </c>
      <c r="F2125" t="s">
        <v>1172</v>
      </c>
      <c r="G2125" t="s">
        <v>1494</v>
      </c>
    </row>
    <row r="2126" spans="1:10" x14ac:dyDescent="0.25">
      <c r="A2126">
        <v>2023</v>
      </c>
      <c r="B2126" t="s">
        <v>490</v>
      </c>
      <c r="C2126" t="s">
        <v>194</v>
      </c>
      <c r="D2126">
        <v>16</v>
      </c>
      <c r="E2126" t="s">
        <v>43</v>
      </c>
      <c r="F2126" t="s">
        <v>1534</v>
      </c>
      <c r="G2126" t="s">
        <v>1229</v>
      </c>
      <c r="H2126" t="s">
        <v>106</v>
      </c>
      <c r="I2126">
        <v>28</v>
      </c>
      <c r="J2126" t="s">
        <v>1022</v>
      </c>
    </row>
    <row r="2127" spans="1:10" hidden="1" x14ac:dyDescent="0.25">
      <c r="A2127">
        <v>2023</v>
      </c>
      <c r="F2127" t="s">
        <v>1426</v>
      </c>
    </row>
    <row r="2128" spans="1:10" hidden="1" x14ac:dyDescent="0.25">
      <c r="A2128">
        <v>2023</v>
      </c>
      <c r="F2128" t="s">
        <v>1446</v>
      </c>
      <c r="G2128" t="s">
        <v>1494</v>
      </c>
    </row>
    <row r="2129" spans="1:10" x14ac:dyDescent="0.25">
      <c r="A2129">
        <v>2023</v>
      </c>
      <c r="B2129" t="s">
        <v>490</v>
      </c>
      <c r="C2129" t="s">
        <v>194</v>
      </c>
      <c r="D2129">
        <v>55</v>
      </c>
      <c r="E2129" t="s">
        <v>1535</v>
      </c>
      <c r="F2129" t="s">
        <v>1536</v>
      </c>
      <c r="G2129" t="s">
        <v>1049</v>
      </c>
      <c r="H2129" t="s">
        <v>106</v>
      </c>
      <c r="I2129">
        <v>21</v>
      </c>
      <c r="J2129" t="s">
        <v>1022</v>
      </c>
    </row>
    <row r="2130" spans="1:10" hidden="1" x14ac:dyDescent="0.25">
      <c r="A2130">
        <v>2023</v>
      </c>
      <c r="F2130" t="s">
        <v>1537</v>
      </c>
    </row>
    <row r="2131" spans="1:10" hidden="1" x14ac:dyDescent="0.25">
      <c r="A2131">
        <v>2023</v>
      </c>
      <c r="F2131" t="s">
        <v>793</v>
      </c>
      <c r="G2131" t="s">
        <v>1493</v>
      </c>
    </row>
    <row r="2132" spans="1:10" x14ac:dyDescent="0.25">
      <c r="A2132">
        <v>2023</v>
      </c>
      <c r="B2132" t="s">
        <v>490</v>
      </c>
      <c r="C2132" t="s">
        <v>194</v>
      </c>
      <c r="D2132">
        <v>21</v>
      </c>
      <c r="E2132" t="s">
        <v>4</v>
      </c>
      <c r="F2132" t="s">
        <v>1428</v>
      </c>
      <c r="G2132" t="s">
        <v>1540</v>
      </c>
      <c r="H2132" t="s">
        <v>106</v>
      </c>
      <c r="I2132">
        <v>21</v>
      </c>
      <c r="J2132" t="s">
        <v>1022</v>
      </c>
    </row>
    <row r="2133" spans="1:10" hidden="1" x14ac:dyDescent="0.25">
      <c r="A2133">
        <v>2023</v>
      </c>
      <c r="F2133" t="s">
        <v>1538</v>
      </c>
    </row>
    <row r="2134" spans="1:10" hidden="1" x14ac:dyDescent="0.25">
      <c r="A2134">
        <v>2023</v>
      </c>
      <c r="F2134" t="s">
        <v>1248</v>
      </c>
      <c r="G2134" t="s">
        <v>1413</v>
      </c>
    </row>
    <row r="2135" spans="1:10" hidden="1" x14ac:dyDescent="0.25">
      <c r="A2135">
        <v>2023</v>
      </c>
      <c r="B2135" t="s">
        <v>490</v>
      </c>
      <c r="C2135" t="s">
        <v>1482</v>
      </c>
      <c r="D2135">
        <v>13</v>
      </c>
      <c r="E2135" t="s">
        <v>1539</v>
      </c>
      <c r="F2135" t="s">
        <v>689</v>
      </c>
      <c r="G2135" t="s">
        <v>937</v>
      </c>
      <c r="H2135" t="s">
        <v>1195</v>
      </c>
      <c r="I2135">
        <v>19</v>
      </c>
      <c r="J2135" t="s">
        <v>495</v>
      </c>
    </row>
    <row r="2136" spans="1:10" hidden="1" x14ac:dyDescent="0.25">
      <c r="A2136">
        <v>2023</v>
      </c>
      <c r="F2136" t="s">
        <v>616</v>
      </c>
    </row>
    <row r="2137" spans="1:10" hidden="1" x14ac:dyDescent="0.25">
      <c r="A2137">
        <v>2023</v>
      </c>
      <c r="F2137" t="s">
        <v>1396</v>
      </c>
      <c r="G2137" t="s">
        <v>939</v>
      </c>
    </row>
    <row r="2138" spans="1:10" hidden="1" x14ac:dyDescent="0.25">
      <c r="A2138">
        <v>2023</v>
      </c>
      <c r="B2138" t="s">
        <v>490</v>
      </c>
      <c r="C2138" t="s">
        <v>1482</v>
      </c>
      <c r="D2138">
        <v>14</v>
      </c>
      <c r="E2138" t="s">
        <v>1222</v>
      </c>
      <c r="F2138" t="s">
        <v>371</v>
      </c>
      <c r="G2138" t="s">
        <v>937</v>
      </c>
      <c r="H2138" t="s">
        <v>1195</v>
      </c>
      <c r="I2138">
        <v>18</v>
      </c>
      <c r="J2138" t="s">
        <v>495</v>
      </c>
    </row>
    <row r="2139" spans="1:10" hidden="1" x14ac:dyDescent="0.25">
      <c r="A2139">
        <v>2023</v>
      </c>
      <c r="F2139" t="s">
        <v>974</v>
      </c>
    </row>
    <row r="2140" spans="1:10" hidden="1" x14ac:dyDescent="0.25">
      <c r="A2140">
        <v>2023</v>
      </c>
      <c r="F2140" t="s">
        <v>1361</v>
      </c>
    </row>
  </sheetData>
  <autoFilter ref="A1:J2140" xr:uid="{5F88D2AD-3D03-4694-9D22-30381A29F7E7}">
    <filterColumn colId="2">
      <filters>
        <filter val="GTE Am"/>
        <filter val="GTE Pro"/>
        <filter val="LMGTE Am"/>
        <filter val="LMGTE Pro"/>
      </filters>
    </filterColumn>
  </autoFilter>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36B1F-A9B9-43DD-8E02-96303C26AAE6}">
  <dimension ref="A1:AZ331"/>
  <sheetViews>
    <sheetView topLeftCell="Q1" workbookViewId="0">
      <selection activeCell="S51" sqref="S51"/>
    </sheetView>
  </sheetViews>
  <sheetFormatPr defaultRowHeight="15" x14ac:dyDescent="0.25"/>
  <cols>
    <col min="1" max="1" width="5" bestFit="1" customWidth="1"/>
    <col min="2" max="2" width="8.42578125" bestFit="1" customWidth="1"/>
    <col min="3" max="3" width="10.28515625" bestFit="1" customWidth="1"/>
    <col min="4" max="4" width="4" bestFit="1" customWidth="1"/>
    <col min="5" max="5" width="4.140625" bestFit="1" customWidth="1"/>
    <col min="6" max="6" width="25.28515625" bestFit="1" customWidth="1"/>
    <col min="7" max="7" width="36.5703125" bestFit="1" customWidth="1"/>
    <col min="8" max="8" width="27.140625" bestFit="1" customWidth="1"/>
    <col min="9" max="9" width="12.42578125" bestFit="1" customWidth="1"/>
    <col min="10" max="11" width="4.85546875" bestFit="1" customWidth="1"/>
    <col min="12" max="12" width="22.5703125" bestFit="1" customWidth="1"/>
    <col min="17" max="17" width="8.28515625" bestFit="1" customWidth="1"/>
    <col min="18" max="18" width="75" bestFit="1" customWidth="1"/>
    <col min="19" max="19" width="7.140625" bestFit="1" customWidth="1"/>
    <col min="20" max="20" width="5.5703125" bestFit="1" customWidth="1"/>
    <col min="21" max="21" width="5.28515625" bestFit="1" customWidth="1"/>
    <col min="22" max="22" width="4.85546875" bestFit="1" customWidth="1"/>
    <col min="23" max="23" width="8.140625" bestFit="1" customWidth="1"/>
    <col min="25" max="25" width="26.28515625" bestFit="1" customWidth="1"/>
    <col min="26" max="26" width="7.140625" bestFit="1" customWidth="1"/>
    <col min="27" max="27" width="5.5703125" bestFit="1" customWidth="1"/>
    <col min="28" max="28" width="5.28515625" bestFit="1" customWidth="1"/>
    <col min="29" max="29" width="4.85546875" bestFit="1" customWidth="1"/>
    <col min="30" max="30" width="8.140625" bestFit="1" customWidth="1"/>
    <col min="31" max="31" width="11.85546875" bestFit="1" customWidth="1"/>
    <col min="33" max="33" width="13.140625" bestFit="1" customWidth="1"/>
    <col min="34" max="34" width="7.140625" bestFit="1" customWidth="1"/>
    <col min="35" max="35" width="5.5703125" bestFit="1" customWidth="1"/>
    <col min="36" max="36" width="5.28515625" bestFit="1" customWidth="1"/>
    <col min="37" max="37" width="4.85546875" bestFit="1" customWidth="1"/>
    <col min="38" max="38" width="8.140625" bestFit="1" customWidth="1"/>
    <col min="39" max="39" width="9.5703125" bestFit="1" customWidth="1"/>
    <col min="40" max="40" width="8.28515625" bestFit="1" customWidth="1"/>
    <col min="41" max="41" width="5.85546875" bestFit="1" customWidth="1"/>
    <col min="43" max="43" width="28.140625" bestFit="1" customWidth="1"/>
    <col min="44" max="44" width="7.140625" bestFit="1" customWidth="1"/>
    <col min="45" max="45" width="5.5703125" bestFit="1" customWidth="1"/>
    <col min="46" max="46" width="5.28515625" bestFit="1" customWidth="1"/>
    <col min="47" max="47" width="4.85546875" bestFit="1" customWidth="1"/>
    <col min="48" max="48" width="8.140625" bestFit="1" customWidth="1"/>
    <col min="49" max="49" width="8.5703125" bestFit="1" customWidth="1"/>
    <col min="51" max="51" width="15.28515625" bestFit="1" customWidth="1"/>
    <col min="52" max="52" width="7" bestFit="1" customWidth="1"/>
  </cols>
  <sheetData>
    <row r="1" spans="1:52" x14ac:dyDescent="0.25">
      <c r="A1" t="s">
        <v>569</v>
      </c>
      <c r="B1" t="s">
        <v>324</v>
      </c>
      <c r="C1" t="s">
        <v>35</v>
      </c>
      <c r="D1" t="s">
        <v>323</v>
      </c>
      <c r="E1" t="s">
        <v>188</v>
      </c>
      <c r="F1" t="s">
        <v>0</v>
      </c>
      <c r="G1" t="s">
        <v>325</v>
      </c>
      <c r="H1" t="s">
        <v>326</v>
      </c>
      <c r="I1" t="s">
        <v>22</v>
      </c>
      <c r="J1" t="s">
        <v>327</v>
      </c>
      <c r="K1" t="s">
        <v>328</v>
      </c>
      <c r="L1" t="s">
        <v>329</v>
      </c>
      <c r="Q1" s="4" t="s">
        <v>1541</v>
      </c>
      <c r="R1" s="4" t="s">
        <v>0</v>
      </c>
      <c r="S1" s="4" t="s">
        <v>1544</v>
      </c>
      <c r="T1" s="4" t="s">
        <v>127</v>
      </c>
      <c r="U1" s="4" t="s">
        <v>1542</v>
      </c>
      <c r="V1" s="4" t="s">
        <v>1543</v>
      </c>
      <c r="W1" s="4" t="s">
        <v>1545</v>
      </c>
      <c r="Y1" s="4" t="s">
        <v>0</v>
      </c>
      <c r="Z1" s="4" t="s">
        <v>1544</v>
      </c>
      <c r="AA1" s="4" t="s">
        <v>127</v>
      </c>
      <c r="AB1" s="4" t="s">
        <v>1542</v>
      </c>
      <c r="AC1" s="4" t="s">
        <v>1543</v>
      </c>
      <c r="AD1" s="4" t="s">
        <v>1545</v>
      </c>
      <c r="AE1" s="4" t="s">
        <v>1665</v>
      </c>
      <c r="AG1" s="4" t="s">
        <v>22</v>
      </c>
      <c r="AH1" s="4" t="s">
        <v>1544</v>
      </c>
      <c r="AI1" s="4" t="s">
        <v>127</v>
      </c>
      <c r="AJ1" s="4" t="s">
        <v>1542</v>
      </c>
      <c r="AK1" s="4" t="s">
        <v>1543</v>
      </c>
      <c r="AL1" s="4" t="s">
        <v>1545</v>
      </c>
      <c r="AM1" s="4" t="s">
        <v>1658</v>
      </c>
      <c r="AN1" s="4" t="s">
        <v>1654</v>
      </c>
      <c r="AO1" s="4" t="s">
        <v>1667</v>
      </c>
      <c r="AQ1" s="4" t="s">
        <v>38</v>
      </c>
      <c r="AR1" s="4" t="s">
        <v>1544</v>
      </c>
      <c r="AS1" s="4" t="s">
        <v>127</v>
      </c>
      <c r="AT1" s="4" t="s">
        <v>1542</v>
      </c>
      <c r="AU1" s="4" t="s">
        <v>1543</v>
      </c>
      <c r="AV1" s="4" t="s">
        <v>1545</v>
      </c>
      <c r="AW1" s="4" t="s">
        <v>1658</v>
      </c>
      <c r="AY1" s="4" t="s">
        <v>1664</v>
      </c>
      <c r="AZ1">
        <v>13.625999999999999</v>
      </c>
    </row>
    <row r="2" spans="1:52" x14ac:dyDescent="0.25">
      <c r="A2">
        <v>2012</v>
      </c>
      <c r="B2">
        <v>17</v>
      </c>
      <c r="C2" t="s">
        <v>193</v>
      </c>
      <c r="D2">
        <v>1</v>
      </c>
      <c r="E2">
        <v>51</v>
      </c>
      <c r="F2" t="s">
        <v>23</v>
      </c>
      <c r="G2" t="s">
        <v>1546</v>
      </c>
      <c r="H2" t="s">
        <v>205</v>
      </c>
      <c r="I2" t="s">
        <v>31</v>
      </c>
      <c r="J2" t="s">
        <v>106</v>
      </c>
      <c r="K2">
        <v>336</v>
      </c>
      <c r="L2" t="s">
        <v>413</v>
      </c>
      <c r="Q2" s="7" cm="1">
        <f t="array" ref="Q2:Q61">_xlfn._xlws.SORT(_xlfn.UNIQUE(E2:E331))</f>
        <v>16</v>
      </c>
      <c r="R2" t="str" cm="1">
        <f t="array" ref="R2">_xlfn.TEXTJOIN(", ",TRUE,_xlfn._xlws.SORT(_xlfn.UNIQUE(IF($E$2:$E$331=Q2,$F$2:$F$331,""))))</f>
        <v>Proton Competition</v>
      </c>
      <c r="S2">
        <f>COUNTIF($E$2:$E$331,Q2)</f>
        <v>1</v>
      </c>
      <c r="T2">
        <f>COUNTIFS($E$2:$E$331,Q2,$D$2:$D$331,1)</f>
        <v>0</v>
      </c>
      <c r="U2">
        <f>COUNTIFS($E$2:$E$331,Q2,$D$2:$D$331,1)+COUNTIFS($E$2:$E$331,Q2,$D$2:$D$331,2)+COUNTIFS($E$2:$E$331,Q2,$D$2:$D$331,3)</f>
        <v>0</v>
      </c>
      <c r="V2">
        <f>COUNTIFS($E$2:$E$331,Q2,$D$2:$D$331,"Ret")</f>
        <v>1</v>
      </c>
      <c r="W2">
        <f>SUMIF($E$2:$E$331,Q2,$K$2:$K$331)</f>
        <v>28</v>
      </c>
      <c r="Y2" s="7" t="str" cm="1">
        <f t="array" ref="Y2:Y64">_xlfn._xlws.SORT(_xlfn.UNIQUE(F2:F331))</f>
        <v>8 Star Motorsports</v>
      </c>
      <c r="Z2">
        <f>COUNTIF($F$2:$F$331,Y2)</f>
        <v>2</v>
      </c>
      <c r="AA2">
        <f>COUNTIFS($F$2:$F$331,Y2,$D$2:$D$331,1)</f>
        <v>0</v>
      </c>
      <c r="AB2">
        <f>COUNTIFS($F$2:$F$331,Y2,$D$2:$D$331,1)+COUNTIFS($F$2:$F$331,Y2,$D$2:$D$331,2)+COUNTIFS($F$2:$F$331,Y2,$D$2:$D$331,3)</f>
        <v>0</v>
      </c>
      <c r="AC2">
        <f>COUNTIFS($F$2:$F$331,Y2,$D$2:$D$331,"Ret")</f>
        <v>0</v>
      </c>
      <c r="AD2">
        <f t="shared" ref="AD2:AD33" si="0">SUMIF($F$2:$F$331,Y2,$K$2:$K$331)</f>
        <v>624</v>
      </c>
      <c r="AE2" s="3">
        <f>AD2*$AZ$1</f>
        <v>8502.6239999999998</v>
      </c>
      <c r="AG2" s="7" t="str" cm="1">
        <f t="array" ref="AG2:AG8">_xlfn._xlws.SORT(_xlfn.UNIQUE(I2:I331))</f>
        <v>Aston Martin</v>
      </c>
      <c r="AH2">
        <f>COUNTIF($I$2:$I$331,AG2)</f>
        <v>49</v>
      </c>
      <c r="AI2">
        <f>COUNTIFS($I$2:$I$331,AG2,$D$2:$D$331,1)</f>
        <v>5</v>
      </c>
      <c r="AJ2">
        <f>COUNTIFS($I$2:$I$331,AG2,$D$2:$D$331,1)+COUNTIFS($I$2:$I$331,AG2,$D$2:$D$331,2)+COUNTIFS($I$2:$I$331,AG2,$D$2:$D$331,3)</f>
        <v>11</v>
      </c>
      <c r="AK2">
        <f>COUNTIFS($I$2:$I$331,AG2,$D$2:$D$331,"Ret")</f>
        <v>18</v>
      </c>
      <c r="AL2">
        <f>SUMIF($I$2:$I$331,AG2,$K$2:$K$331)</f>
        <v>12631</v>
      </c>
      <c r="AM2" s="3">
        <f>AL2*$AZ$1</f>
        <v>172110.00599999999</v>
      </c>
      <c r="AN2" s="3">
        <f>AL2/AH2</f>
        <v>257.77551020408163</v>
      </c>
      <c r="AO2" s="3">
        <f>(AM2/100)/$AZ$2</f>
        <v>0.19633813141683779</v>
      </c>
      <c r="AQ2" s="7" t="str" cm="1">
        <f t="array" ref="AQ2:AQ16">_xlfn._xlws.SORT(_xlfn.UNIQUE(H2:H331))</f>
        <v>Aston Martin V8 Vantage GTE</v>
      </c>
      <c r="AR2">
        <f>COUNTIF($H$2:$H$331,AQ2)</f>
        <v>29</v>
      </c>
      <c r="AS2">
        <f>COUNTIFS($H$2:$H$331,AQ2,$D$2:$D$331,1)</f>
        <v>2</v>
      </c>
      <c r="AT2">
        <f>COUNTIFS($H$2:$H$331,AQ2,$D$2:$D$331,1)+COUNTIFS($H$2:$H$331,AQ2,$D$2:$D$331,2)+COUNTIFS($H$2:$H$331,AQ2,$D$2:$D$331,3)</f>
        <v>4</v>
      </c>
      <c r="AU2">
        <f>COUNTIFS($H$2:$H$331,AQ2,$D$2:$D$331,"Ret")</f>
        <v>12</v>
      </c>
      <c r="AV2">
        <f>SUMIF($H$2:$H$331,AQ2,$K$2:$K$331)</f>
        <v>7437</v>
      </c>
      <c r="AW2" s="12">
        <f t="shared" ref="AW2:AW16" si="1">AV2*$AZ$1</f>
        <v>101336.56199999999</v>
      </c>
      <c r="AY2" s="4" t="s">
        <v>1666</v>
      </c>
      <c r="AZ2">
        <f>24*365.25</f>
        <v>8766</v>
      </c>
    </row>
    <row r="3" spans="1:52" x14ac:dyDescent="0.25">
      <c r="A3">
        <v>2012</v>
      </c>
      <c r="B3">
        <v>18</v>
      </c>
      <c r="C3" t="s">
        <v>193</v>
      </c>
      <c r="D3">
        <v>2</v>
      </c>
      <c r="E3">
        <v>59</v>
      </c>
      <c r="F3" t="s">
        <v>26</v>
      </c>
      <c r="G3" t="s">
        <v>1565</v>
      </c>
      <c r="H3" t="s">
        <v>205</v>
      </c>
      <c r="I3" t="s">
        <v>31</v>
      </c>
      <c r="J3" t="s">
        <v>106</v>
      </c>
      <c r="K3">
        <v>333</v>
      </c>
      <c r="L3" t="s">
        <v>417</v>
      </c>
      <c r="Q3" s="7">
        <v>18</v>
      </c>
      <c r="R3" t="str" cm="1">
        <f t="array" ref="R3">_xlfn.TEXTJOIN(", ",TRUE,_xlfn._xlws.SORT(_xlfn.UNIQUE(IF($E$2:$E$331=Q3,$F$2:$F$331,""))))</f>
        <v>Absolute Racing</v>
      </c>
      <c r="S3">
        <f t="shared" ref="S3:S61" si="2">COUNTIF($E$2:$E$331,Q3)</f>
        <v>1</v>
      </c>
      <c r="T3">
        <f t="shared" ref="T3:T61" si="3">COUNTIFS($E$2:$E$331,Q3,$D$2:$D$331,1)</f>
        <v>0</v>
      </c>
      <c r="U3">
        <f t="shared" ref="U3:U61" si="4">COUNTIFS($E$2:$E$331,Q3,$D$2:$D$331,1)+COUNTIFS($E$2:$E$331,Q3,$D$2:$D$331,2)+COUNTIFS($E$2:$E$331,Q3,$D$2:$D$331,3)</f>
        <v>0</v>
      </c>
      <c r="V3">
        <f t="shared" ref="V3:V61" si="5">COUNTIFS($E$2:$E$331,Q3,$D$2:$D$331,"Ret")</f>
        <v>0</v>
      </c>
      <c r="W3">
        <f t="shared" ref="W3:W61" si="6">SUMIF($E$2:$E$331,Q3,$K$2:$K$331)</f>
        <v>332</v>
      </c>
      <c r="Y3" s="7" t="str">
        <v>Absolute Racing</v>
      </c>
      <c r="Z3">
        <f t="shared" ref="Z3:Z65" si="7">COUNTIF($F$2:$F$331,Y3)</f>
        <v>1</v>
      </c>
      <c r="AA3">
        <f t="shared" ref="AA3:AA65" si="8">COUNTIFS($F$2:$F$331,Y3,$D$2:$D$331,1)</f>
        <v>0</v>
      </c>
      <c r="AB3">
        <f t="shared" ref="AB3:AB65" si="9">COUNTIFS($F$2:$F$331,Y3,$D$2:$D$331,1)+COUNTIFS($F$2:$F$331,Y3,$D$2:$D$331,2)+COUNTIFS($F$2:$F$331,Y3,$D$2:$D$331,3)</f>
        <v>0</v>
      </c>
      <c r="AC3">
        <f t="shared" ref="AC3:AC65" si="10">COUNTIFS($F$2:$F$331,Y3,$D$2:$D$331,"Ret")</f>
        <v>0</v>
      </c>
      <c r="AD3">
        <f t="shared" si="0"/>
        <v>332</v>
      </c>
      <c r="AE3" s="3">
        <f t="shared" ref="AE3:AE65" si="11">AD3*$AZ$1</f>
        <v>4523.8319999999994</v>
      </c>
      <c r="AG3" s="7" t="str">
        <v>BMW</v>
      </c>
      <c r="AH3">
        <f t="shared" ref="AH3:AH8" si="12">COUNTIF($I$2:$I$331,AG3)</f>
        <v>4</v>
      </c>
      <c r="AI3">
        <f t="shared" ref="AI3:AI8" si="13">COUNTIFS($I$2:$I$331,AG3,$D$2:$D$331,1)</f>
        <v>0</v>
      </c>
      <c r="AJ3">
        <f t="shared" ref="AJ3:AJ8" si="14">COUNTIFS($I$2:$I$331,AG3,$D$2:$D$331,1)+COUNTIFS($I$2:$I$331,AG3,$D$2:$D$331,2)+COUNTIFS($I$2:$I$331,AG3,$D$2:$D$331,3)</f>
        <v>0</v>
      </c>
      <c r="AK3">
        <f t="shared" ref="AK3:AK8" si="15">COUNTIFS($I$2:$I$331,AG3,$D$2:$D$331,"Ret")</f>
        <v>1</v>
      </c>
      <c r="AL3">
        <f t="shared" ref="AL3:AL8" si="16">SUMIF($I$2:$I$331,AG3,$K$2:$K$331)</f>
        <v>1199</v>
      </c>
      <c r="AM3" s="3">
        <f t="shared" ref="AM3:AM8" si="17">AL3*$AZ$1</f>
        <v>16337.573999999999</v>
      </c>
      <c r="AN3" s="3">
        <f t="shared" ref="AN3:AN8" si="18">AL3/AH3</f>
        <v>299.75</v>
      </c>
      <c r="AO3" s="3">
        <f t="shared" ref="AO3:AO8" si="19">(AM3/100)/$AZ$2</f>
        <v>1.8637433264887062E-2</v>
      </c>
      <c r="AQ3" s="7" t="str">
        <v>Aston Martin Vantage AMR</v>
      </c>
      <c r="AR3">
        <f t="shared" ref="AR3:AR16" si="20">COUNTIF($H$2:$H$331,AQ3)</f>
        <v>20</v>
      </c>
      <c r="AS3">
        <f t="shared" ref="AS3:AS16" si="21">COUNTIFS($H$2:$H$331,AQ3,$D$2:$D$331,1)</f>
        <v>3</v>
      </c>
      <c r="AT3">
        <f t="shared" ref="AT3:AT16" si="22">COUNTIFS($H$2:$H$331,AQ3,$D$2:$D$331,1)+COUNTIFS($H$2:$H$331,AQ3,$D$2:$D$331,2)+COUNTIFS($H$2:$H$331,AQ3,$D$2:$D$331,3)</f>
        <v>7</v>
      </c>
      <c r="AU3">
        <f t="shared" ref="AU3:AU16" si="23">COUNTIFS($H$2:$H$331,AQ3,$D$2:$D$331,"Ret")</f>
        <v>6</v>
      </c>
      <c r="AV3">
        <f t="shared" ref="AV3:AV16" si="24">SUMIF($H$2:$H$331,AQ3,$K$2:$K$331)</f>
        <v>5194</v>
      </c>
      <c r="AW3" s="12">
        <f t="shared" si="1"/>
        <v>70773.444000000003</v>
      </c>
    </row>
    <row r="4" spans="1:52" x14ac:dyDescent="0.25">
      <c r="A4">
        <v>2012</v>
      </c>
      <c r="B4">
        <v>19</v>
      </c>
      <c r="C4" t="s">
        <v>193</v>
      </c>
      <c r="D4">
        <v>3</v>
      </c>
      <c r="E4">
        <v>97</v>
      </c>
      <c r="F4" t="s">
        <v>24</v>
      </c>
      <c r="G4" t="s">
        <v>1639</v>
      </c>
      <c r="H4" t="s">
        <v>709</v>
      </c>
      <c r="I4" t="s">
        <v>32</v>
      </c>
      <c r="J4" t="s">
        <v>106</v>
      </c>
      <c r="K4">
        <v>332</v>
      </c>
      <c r="L4" t="s">
        <v>420</v>
      </c>
      <c r="Q4" s="7">
        <v>21</v>
      </c>
      <c r="R4" t="str" cm="1">
        <f t="array" ref="R4">_xlfn.TEXTJOIN(", ",TRUE,_xlfn._xlws.SORT(_xlfn.UNIQUE(IF($E$2:$E$331=Q4,$F$2:$F$331,""))))</f>
        <v>AF Corse</v>
      </c>
      <c r="S4">
        <f t="shared" si="2"/>
        <v>2</v>
      </c>
      <c r="T4">
        <f t="shared" si="3"/>
        <v>0</v>
      </c>
      <c r="U4">
        <f t="shared" si="4"/>
        <v>0</v>
      </c>
      <c r="V4">
        <f t="shared" si="5"/>
        <v>1</v>
      </c>
      <c r="W4">
        <f t="shared" si="6"/>
        <v>360</v>
      </c>
      <c r="Y4" s="7" t="str">
        <v>AF Corse</v>
      </c>
      <c r="Z4">
        <f t="shared" si="7"/>
        <v>47</v>
      </c>
      <c r="AA4">
        <f t="shared" si="8"/>
        <v>5</v>
      </c>
      <c r="AB4">
        <f t="shared" si="9"/>
        <v>15</v>
      </c>
      <c r="AC4">
        <f t="shared" si="10"/>
        <v>12</v>
      </c>
      <c r="AD4">
        <f t="shared" si="0"/>
        <v>13018</v>
      </c>
      <c r="AE4" s="3">
        <f t="shared" si="11"/>
        <v>177383.26799999998</v>
      </c>
      <c r="AG4" s="7" t="str">
        <v>Corvette</v>
      </c>
      <c r="AH4">
        <f t="shared" si="12"/>
        <v>29</v>
      </c>
      <c r="AI4">
        <f t="shared" si="13"/>
        <v>3</v>
      </c>
      <c r="AJ4">
        <f t="shared" si="14"/>
        <v>6</v>
      </c>
      <c r="AK4">
        <f t="shared" si="15"/>
        <v>8</v>
      </c>
      <c r="AL4">
        <f t="shared" si="16"/>
        <v>8098</v>
      </c>
      <c r="AM4" s="3">
        <f t="shared" si="17"/>
        <v>110343.348</v>
      </c>
      <c r="AN4" s="3">
        <f t="shared" si="18"/>
        <v>279.24137931034483</v>
      </c>
      <c r="AO4" s="3">
        <f t="shared" si="19"/>
        <v>0.1258765092402464</v>
      </c>
      <c r="AQ4" s="7" t="str">
        <v>BMW M8 GTE</v>
      </c>
      <c r="AR4">
        <f t="shared" si="20"/>
        <v>4</v>
      </c>
      <c r="AS4">
        <f t="shared" si="21"/>
        <v>0</v>
      </c>
      <c r="AT4">
        <f t="shared" si="22"/>
        <v>0</v>
      </c>
      <c r="AU4">
        <f t="shared" si="23"/>
        <v>1</v>
      </c>
      <c r="AV4">
        <f t="shared" si="24"/>
        <v>1199</v>
      </c>
      <c r="AW4" s="12">
        <f t="shared" si="1"/>
        <v>16337.573999999999</v>
      </c>
    </row>
    <row r="5" spans="1:52" x14ac:dyDescent="0.25">
      <c r="A5">
        <v>2012</v>
      </c>
      <c r="B5">
        <v>20</v>
      </c>
      <c r="C5" t="s">
        <v>194</v>
      </c>
      <c r="D5">
        <v>1</v>
      </c>
      <c r="E5">
        <v>50</v>
      </c>
      <c r="F5" t="s">
        <v>27</v>
      </c>
      <c r="G5" t="s">
        <v>1566</v>
      </c>
      <c r="H5" t="s">
        <v>207</v>
      </c>
      <c r="I5" t="s">
        <v>34</v>
      </c>
      <c r="J5" t="s">
        <v>106</v>
      </c>
      <c r="K5">
        <v>329</v>
      </c>
      <c r="L5" t="s">
        <v>424</v>
      </c>
      <c r="Q5" s="7">
        <v>25</v>
      </c>
      <c r="R5" t="str" cm="1">
        <f t="array" ref="R5">_xlfn.TEXTJOIN(", ",TRUE,_xlfn._xlws.SORT(_xlfn.UNIQUE(IF($E$2:$E$331=Q5,$F$2:$F$331,""))))</f>
        <v>TF Sport</v>
      </c>
      <c r="S5">
        <f t="shared" si="2"/>
        <v>1</v>
      </c>
      <c r="T5">
        <f t="shared" si="3"/>
        <v>0</v>
      </c>
      <c r="U5">
        <f t="shared" si="4"/>
        <v>1</v>
      </c>
      <c r="V5">
        <f t="shared" si="5"/>
        <v>0</v>
      </c>
      <c r="W5">
        <f t="shared" si="6"/>
        <v>312</v>
      </c>
      <c r="Y5" s="7" t="str">
        <v>Aston Martin Racing</v>
      </c>
      <c r="Z5">
        <f t="shared" si="7"/>
        <v>33</v>
      </c>
      <c r="AA5">
        <f t="shared" si="8"/>
        <v>3</v>
      </c>
      <c r="AB5">
        <f t="shared" si="9"/>
        <v>6</v>
      </c>
      <c r="AC5">
        <f t="shared" si="10"/>
        <v>13</v>
      </c>
      <c r="AD5">
        <f t="shared" si="0"/>
        <v>8336</v>
      </c>
      <c r="AE5" s="3">
        <f t="shared" si="11"/>
        <v>113586.336</v>
      </c>
      <c r="AG5" s="7" t="str">
        <v>Dodge</v>
      </c>
      <c r="AH5">
        <f t="shared" si="12"/>
        <v>3</v>
      </c>
      <c r="AI5">
        <f t="shared" si="13"/>
        <v>0</v>
      </c>
      <c r="AJ5">
        <f t="shared" si="14"/>
        <v>0</v>
      </c>
      <c r="AK5">
        <f t="shared" si="15"/>
        <v>1</v>
      </c>
      <c r="AL5">
        <f t="shared" si="16"/>
        <v>911</v>
      </c>
      <c r="AM5" s="3">
        <f t="shared" si="17"/>
        <v>12413.286</v>
      </c>
      <c r="AN5" s="3">
        <f t="shared" si="18"/>
        <v>303.66666666666669</v>
      </c>
      <c r="AO5" s="3">
        <f t="shared" si="19"/>
        <v>1.4160718685831622E-2</v>
      </c>
      <c r="AQ5" s="7" t="str">
        <v>Chevrolet Corvette C6.R</v>
      </c>
      <c r="AR5">
        <f t="shared" si="20"/>
        <v>8</v>
      </c>
      <c r="AS5">
        <f t="shared" si="21"/>
        <v>1</v>
      </c>
      <c r="AT5">
        <f t="shared" si="22"/>
        <v>1</v>
      </c>
      <c r="AU5">
        <f t="shared" si="23"/>
        <v>1</v>
      </c>
      <c r="AV5">
        <f t="shared" si="24"/>
        <v>2370</v>
      </c>
      <c r="AW5" s="12">
        <f t="shared" si="1"/>
        <v>32293.62</v>
      </c>
    </row>
    <row r="6" spans="1:52" x14ac:dyDescent="0.25">
      <c r="A6">
        <v>2012</v>
      </c>
      <c r="B6">
        <v>21</v>
      </c>
      <c r="C6" t="s">
        <v>194</v>
      </c>
      <c r="D6">
        <v>2</v>
      </c>
      <c r="E6">
        <v>67</v>
      </c>
      <c r="F6" t="s">
        <v>45</v>
      </c>
      <c r="G6" t="s">
        <v>1567</v>
      </c>
      <c r="H6" t="s">
        <v>209</v>
      </c>
      <c r="I6" t="s">
        <v>33</v>
      </c>
      <c r="J6" t="s">
        <v>106</v>
      </c>
      <c r="K6">
        <v>328</v>
      </c>
      <c r="L6" t="s">
        <v>428</v>
      </c>
      <c r="Q6" s="7">
        <v>33</v>
      </c>
      <c r="R6" t="str" cm="1">
        <f t="array" ref="R6">_xlfn.TEXTJOIN(", ",TRUE,_xlfn._xlws.SORT(_xlfn.UNIQUE(IF($E$2:$E$331=Q6,$F$2:$F$331,""))))</f>
        <v>Corvette Racing, TF Sport</v>
      </c>
      <c r="S6">
        <f t="shared" si="2"/>
        <v>3</v>
      </c>
      <c r="T6">
        <f t="shared" si="3"/>
        <v>2</v>
      </c>
      <c r="U6">
        <f t="shared" si="4"/>
        <v>3</v>
      </c>
      <c r="V6">
        <f t="shared" si="5"/>
        <v>0</v>
      </c>
      <c r="W6">
        <f t="shared" si="6"/>
        <v>995</v>
      </c>
      <c r="Y6" s="7" t="str">
        <v>Beechdean AMR</v>
      </c>
      <c r="Z6">
        <f t="shared" si="7"/>
        <v>1</v>
      </c>
      <c r="AA6">
        <f t="shared" si="8"/>
        <v>0</v>
      </c>
      <c r="AB6">
        <f t="shared" si="9"/>
        <v>0</v>
      </c>
      <c r="AC6">
        <f t="shared" si="10"/>
        <v>0</v>
      </c>
      <c r="AD6">
        <f t="shared" si="0"/>
        <v>331</v>
      </c>
      <c r="AE6" s="3">
        <f t="shared" si="11"/>
        <v>4510.2060000000001</v>
      </c>
      <c r="AG6" s="7" t="str">
        <v>Ferrari</v>
      </c>
      <c r="AH6">
        <f t="shared" si="12"/>
        <v>128</v>
      </c>
      <c r="AI6">
        <f t="shared" si="13"/>
        <v>8</v>
      </c>
      <c r="AJ6">
        <f t="shared" si="14"/>
        <v>30</v>
      </c>
      <c r="AK6">
        <f t="shared" si="15"/>
        <v>33</v>
      </c>
      <c r="AL6">
        <f t="shared" si="16"/>
        <v>35984</v>
      </c>
      <c r="AM6" s="3">
        <f t="shared" si="17"/>
        <v>490317.984</v>
      </c>
      <c r="AN6" s="3">
        <f t="shared" si="18"/>
        <v>281.125</v>
      </c>
      <c r="AO6" s="3">
        <f t="shared" si="19"/>
        <v>0.55934061601642704</v>
      </c>
      <c r="AQ6" s="7" t="str">
        <v>Chevrolet Corvette C7.R</v>
      </c>
      <c r="AR6">
        <f t="shared" si="20"/>
        <v>16</v>
      </c>
      <c r="AS6">
        <f t="shared" si="21"/>
        <v>1</v>
      </c>
      <c r="AT6">
        <f t="shared" si="22"/>
        <v>3</v>
      </c>
      <c r="AU6">
        <f t="shared" si="23"/>
        <v>5</v>
      </c>
      <c r="AV6">
        <f t="shared" si="24"/>
        <v>4283</v>
      </c>
      <c r="AW6" s="12">
        <f t="shared" si="1"/>
        <v>58360.157999999996</v>
      </c>
    </row>
    <row r="7" spans="1:52" x14ac:dyDescent="0.25">
      <c r="A7">
        <v>2012</v>
      </c>
      <c r="B7">
        <v>22</v>
      </c>
      <c r="C7" t="s">
        <v>193</v>
      </c>
      <c r="D7">
        <v>4</v>
      </c>
      <c r="E7">
        <v>71</v>
      </c>
      <c r="F7" t="s">
        <v>23</v>
      </c>
      <c r="G7" t="s">
        <v>1547</v>
      </c>
      <c r="H7" t="s">
        <v>205</v>
      </c>
      <c r="I7" t="s">
        <v>31</v>
      </c>
      <c r="J7" t="s">
        <v>106</v>
      </c>
      <c r="K7">
        <v>326</v>
      </c>
      <c r="L7" t="s">
        <v>432</v>
      </c>
      <c r="Q7" s="7">
        <v>46</v>
      </c>
      <c r="R7" t="str" cm="1">
        <f t="array" ref="R7">_xlfn.TEXTJOIN(", ",TRUE,_xlfn._xlws.SORT(_xlfn.UNIQUE(IF($E$2:$E$331=Q7,$F$2:$F$331,""))))</f>
        <v>Project 1</v>
      </c>
      <c r="S7">
        <f t="shared" si="2"/>
        <v>2</v>
      </c>
      <c r="T7">
        <f t="shared" si="3"/>
        <v>0</v>
      </c>
      <c r="U7">
        <f t="shared" si="4"/>
        <v>0</v>
      </c>
      <c r="V7">
        <f t="shared" si="5"/>
        <v>2</v>
      </c>
      <c r="W7">
        <f t="shared" si="6"/>
        <v>215</v>
      </c>
      <c r="Y7" s="7" t="str">
        <v>BMW Team MTEK</v>
      </c>
      <c r="Z7">
        <f t="shared" si="7"/>
        <v>4</v>
      </c>
      <c r="AA7">
        <f t="shared" si="8"/>
        <v>0</v>
      </c>
      <c r="AB7">
        <f t="shared" si="9"/>
        <v>0</v>
      </c>
      <c r="AC7">
        <f t="shared" si="10"/>
        <v>1</v>
      </c>
      <c r="AD7">
        <f t="shared" si="0"/>
        <v>1199</v>
      </c>
      <c r="AE7" s="3">
        <f t="shared" si="11"/>
        <v>16337.573999999999</v>
      </c>
      <c r="AG7" s="7" t="str">
        <v>Ford</v>
      </c>
      <c r="AH7">
        <f t="shared" si="12"/>
        <v>16</v>
      </c>
      <c r="AI7">
        <f t="shared" si="13"/>
        <v>1</v>
      </c>
      <c r="AJ7">
        <f t="shared" si="14"/>
        <v>3</v>
      </c>
      <c r="AK7">
        <f t="shared" si="15"/>
        <v>2</v>
      </c>
      <c r="AL7">
        <f t="shared" si="16"/>
        <v>5353</v>
      </c>
      <c r="AM7" s="3">
        <f t="shared" si="17"/>
        <v>72939.978000000003</v>
      </c>
      <c r="AN7" s="3">
        <f t="shared" si="18"/>
        <v>334.5625</v>
      </c>
      <c r="AO7" s="3">
        <f t="shared" si="19"/>
        <v>8.3207823408624246E-2</v>
      </c>
      <c r="AQ7" s="7" t="str">
        <v>Chevrolet Corvette C8.R</v>
      </c>
      <c r="AR7">
        <f t="shared" si="20"/>
        <v>5</v>
      </c>
      <c r="AS7">
        <f t="shared" si="21"/>
        <v>1</v>
      </c>
      <c r="AT7">
        <f t="shared" si="22"/>
        <v>2</v>
      </c>
      <c r="AU7">
        <f t="shared" si="23"/>
        <v>2</v>
      </c>
      <c r="AV7">
        <f t="shared" si="24"/>
        <v>1445</v>
      </c>
      <c r="AW7" s="12">
        <f t="shared" si="1"/>
        <v>19689.57</v>
      </c>
    </row>
    <row r="8" spans="1:52" x14ac:dyDescent="0.25">
      <c r="A8">
        <v>2012</v>
      </c>
      <c r="B8">
        <v>23</v>
      </c>
      <c r="C8" t="s">
        <v>193</v>
      </c>
      <c r="D8">
        <v>5</v>
      </c>
      <c r="E8">
        <v>73</v>
      </c>
      <c r="F8" t="s">
        <v>107</v>
      </c>
      <c r="G8" t="s">
        <v>149</v>
      </c>
      <c r="H8" t="s">
        <v>207</v>
      </c>
      <c r="I8" t="s">
        <v>34</v>
      </c>
      <c r="J8" t="s">
        <v>106</v>
      </c>
      <c r="K8">
        <v>326</v>
      </c>
      <c r="L8" t="s">
        <v>432</v>
      </c>
      <c r="Q8" s="7">
        <v>47</v>
      </c>
      <c r="R8" t="str" cm="1">
        <f t="array" ref="R8">_xlfn.TEXTJOIN(", ",TRUE,_xlfn._xlws.SORT(_xlfn.UNIQUE(IF($E$2:$E$331=Q8,$F$2:$F$331,""))))</f>
        <v>Cetilar Racing</v>
      </c>
      <c r="S8">
        <f t="shared" si="2"/>
        <v>1</v>
      </c>
      <c r="T8">
        <f t="shared" si="3"/>
        <v>0</v>
      </c>
      <c r="U8">
        <f t="shared" si="4"/>
        <v>0</v>
      </c>
      <c r="V8">
        <f t="shared" si="5"/>
        <v>1</v>
      </c>
      <c r="W8">
        <f t="shared" si="6"/>
        <v>90</v>
      </c>
      <c r="Y8" s="7" t="str">
        <v>Car Guy Racing</v>
      </c>
      <c r="Z8">
        <f t="shared" si="7"/>
        <v>1</v>
      </c>
      <c r="AA8">
        <f t="shared" si="8"/>
        <v>0</v>
      </c>
      <c r="AB8">
        <f t="shared" si="9"/>
        <v>0</v>
      </c>
      <c r="AC8">
        <f t="shared" si="10"/>
        <v>0</v>
      </c>
      <c r="AD8">
        <f t="shared" si="0"/>
        <v>332</v>
      </c>
      <c r="AE8" s="3">
        <f t="shared" si="11"/>
        <v>4523.8319999999994</v>
      </c>
      <c r="AG8" s="7" t="str">
        <v>Porsche</v>
      </c>
      <c r="AH8">
        <f t="shared" si="12"/>
        <v>101</v>
      </c>
      <c r="AI8">
        <f t="shared" si="13"/>
        <v>6</v>
      </c>
      <c r="AJ8">
        <f t="shared" si="14"/>
        <v>19</v>
      </c>
      <c r="AK8">
        <f t="shared" si="15"/>
        <v>29</v>
      </c>
      <c r="AL8">
        <f t="shared" si="16"/>
        <v>27210</v>
      </c>
      <c r="AM8" s="3">
        <f t="shared" si="17"/>
        <v>370763.45999999996</v>
      </c>
      <c r="AN8" s="3">
        <f t="shared" si="18"/>
        <v>269.40594059405942</v>
      </c>
      <c r="AO8" s="3">
        <f t="shared" si="19"/>
        <v>0.42295626283367549</v>
      </c>
      <c r="AQ8" s="7" t="str">
        <v>Dodge Viper SRT GTS-R</v>
      </c>
      <c r="AR8">
        <f t="shared" si="20"/>
        <v>3</v>
      </c>
      <c r="AS8">
        <f t="shared" si="21"/>
        <v>0</v>
      </c>
      <c r="AT8">
        <f t="shared" si="22"/>
        <v>0</v>
      </c>
      <c r="AU8">
        <f t="shared" si="23"/>
        <v>1</v>
      </c>
      <c r="AV8">
        <f t="shared" si="24"/>
        <v>911</v>
      </c>
      <c r="AW8" s="12">
        <f t="shared" si="1"/>
        <v>12413.286</v>
      </c>
    </row>
    <row r="9" spans="1:52" x14ac:dyDescent="0.25">
      <c r="A9">
        <v>2012</v>
      </c>
      <c r="B9">
        <v>25</v>
      </c>
      <c r="C9" t="s">
        <v>194</v>
      </c>
      <c r="D9">
        <v>3</v>
      </c>
      <c r="E9">
        <v>57</v>
      </c>
      <c r="F9" t="s">
        <v>28</v>
      </c>
      <c r="G9" t="s">
        <v>1615</v>
      </c>
      <c r="H9" t="s">
        <v>205</v>
      </c>
      <c r="I9" t="s">
        <v>31</v>
      </c>
      <c r="J9" t="s">
        <v>366</v>
      </c>
      <c r="K9">
        <v>323</v>
      </c>
      <c r="L9" t="s">
        <v>441</v>
      </c>
      <c r="Q9" s="7">
        <v>50</v>
      </c>
      <c r="R9" t="str" cm="1">
        <f t="array" ref="R9">_xlfn.TEXTJOIN(", ",TRUE,_xlfn._xlws.SORT(_xlfn.UNIQUE(IF($E$2:$E$331=Q9,$F$2:$F$331,""))))</f>
        <v>Larbre Compétition</v>
      </c>
      <c r="S9">
        <f t="shared" si="2"/>
        <v>5</v>
      </c>
      <c r="T9">
        <f t="shared" si="3"/>
        <v>1</v>
      </c>
      <c r="U9">
        <f t="shared" si="4"/>
        <v>1</v>
      </c>
      <c r="V9">
        <f t="shared" si="5"/>
        <v>1</v>
      </c>
      <c r="W9">
        <f t="shared" si="6"/>
        <v>1350</v>
      </c>
      <c r="Y9" s="7" t="str">
        <v>Cetilar Racing</v>
      </c>
      <c r="Z9">
        <f t="shared" si="7"/>
        <v>1</v>
      </c>
      <c r="AA9">
        <f t="shared" si="8"/>
        <v>0</v>
      </c>
      <c r="AB9">
        <f t="shared" si="9"/>
        <v>0</v>
      </c>
      <c r="AC9">
        <f t="shared" si="10"/>
        <v>1</v>
      </c>
      <c r="AD9">
        <f t="shared" si="0"/>
        <v>90</v>
      </c>
      <c r="AE9" s="3">
        <f t="shared" si="11"/>
        <v>1226.3399999999999</v>
      </c>
      <c r="AQ9" s="7" t="str">
        <v>Ferrari 458 Italia GT2</v>
      </c>
      <c r="AR9">
        <f t="shared" si="20"/>
        <v>44</v>
      </c>
      <c r="AS9">
        <f t="shared" si="21"/>
        <v>4</v>
      </c>
      <c r="AT9">
        <f t="shared" si="22"/>
        <v>13</v>
      </c>
      <c r="AU9">
        <f t="shared" si="23"/>
        <v>11</v>
      </c>
      <c r="AV9">
        <f t="shared" si="24"/>
        <v>11967</v>
      </c>
      <c r="AW9" s="12">
        <f t="shared" si="1"/>
        <v>163062.342</v>
      </c>
    </row>
    <row r="10" spans="1:52" x14ac:dyDescent="0.25">
      <c r="A10">
        <v>2012</v>
      </c>
      <c r="B10">
        <v>27</v>
      </c>
      <c r="C10" t="s">
        <v>194</v>
      </c>
      <c r="D10">
        <v>4</v>
      </c>
      <c r="E10">
        <v>79</v>
      </c>
      <c r="F10" t="s">
        <v>208</v>
      </c>
      <c r="G10" t="s">
        <v>1616</v>
      </c>
      <c r="H10" t="s">
        <v>209</v>
      </c>
      <c r="I10" t="s">
        <v>33</v>
      </c>
      <c r="J10" t="s">
        <v>106</v>
      </c>
      <c r="K10">
        <v>313</v>
      </c>
      <c r="L10" t="s">
        <v>451</v>
      </c>
      <c r="Q10" s="7">
        <v>51</v>
      </c>
      <c r="R10" t="str" cm="1">
        <f t="array" ref="R10">_xlfn.TEXTJOIN(", ",TRUE,_xlfn._xlws.SORT(_xlfn.UNIQUE(IF($E$2:$E$331=Q10,$F$2:$F$331,""))))</f>
        <v>AF Corse</v>
      </c>
      <c r="S10">
        <f t="shared" si="2"/>
        <v>11</v>
      </c>
      <c r="T10">
        <f t="shared" si="3"/>
        <v>4</v>
      </c>
      <c r="U10">
        <f t="shared" si="4"/>
        <v>7</v>
      </c>
      <c r="V10">
        <f t="shared" si="5"/>
        <v>1</v>
      </c>
      <c r="W10">
        <f t="shared" si="6"/>
        <v>3529</v>
      </c>
      <c r="Y10" s="7" t="str">
        <v>Clearwater Racing</v>
      </c>
      <c r="Z10">
        <f t="shared" si="7"/>
        <v>5</v>
      </c>
      <c r="AA10">
        <f t="shared" si="8"/>
        <v>0</v>
      </c>
      <c r="AB10">
        <f t="shared" si="9"/>
        <v>0</v>
      </c>
      <c r="AC10">
        <f t="shared" si="10"/>
        <v>0</v>
      </c>
      <c r="AD10">
        <f t="shared" si="0"/>
        <v>1649</v>
      </c>
      <c r="AE10" s="3">
        <f t="shared" si="11"/>
        <v>22469.273999999998</v>
      </c>
      <c r="AQ10" s="7" t="str">
        <v>Ferrari 488 GTE</v>
      </c>
      <c r="AR10">
        <f t="shared" si="20"/>
        <v>27</v>
      </c>
      <c r="AS10">
        <f t="shared" si="21"/>
        <v>1</v>
      </c>
      <c r="AT10">
        <f t="shared" si="22"/>
        <v>8</v>
      </c>
      <c r="AU10">
        <f t="shared" si="23"/>
        <v>3</v>
      </c>
      <c r="AV10">
        <f t="shared" si="24"/>
        <v>8293</v>
      </c>
      <c r="AW10" s="12">
        <f t="shared" si="1"/>
        <v>113000.41799999999</v>
      </c>
    </row>
    <row r="11" spans="1:52" x14ac:dyDescent="0.25">
      <c r="A11">
        <v>2012</v>
      </c>
      <c r="B11">
        <v>28</v>
      </c>
      <c r="C11" t="s">
        <v>194</v>
      </c>
      <c r="D11">
        <v>5</v>
      </c>
      <c r="E11">
        <v>70</v>
      </c>
      <c r="F11" t="s">
        <v>27</v>
      </c>
      <c r="G11" t="s">
        <v>1568</v>
      </c>
      <c r="H11" t="s">
        <v>207</v>
      </c>
      <c r="I11" t="s">
        <v>34</v>
      </c>
      <c r="J11" t="s">
        <v>106</v>
      </c>
      <c r="K11">
        <v>309</v>
      </c>
      <c r="L11" t="s">
        <v>455</v>
      </c>
      <c r="Q11" s="7">
        <v>52</v>
      </c>
      <c r="R11" t="str" cm="1">
        <f t="array" ref="R11">_xlfn.TEXTJOIN(", ",TRUE,_xlfn._xlws.SORT(_xlfn.UNIQUE(IF($E$2:$E$331=Q11,$F$2:$F$331,""))))</f>
        <v>AF Corse, Ram Racing</v>
      </c>
      <c r="S11">
        <f t="shared" si="2"/>
        <v>5</v>
      </c>
      <c r="T11">
        <f t="shared" si="3"/>
        <v>0</v>
      </c>
      <c r="U11">
        <f t="shared" si="4"/>
        <v>1</v>
      </c>
      <c r="V11">
        <f t="shared" si="5"/>
        <v>2</v>
      </c>
      <c r="W11">
        <f t="shared" si="6"/>
        <v>1241</v>
      </c>
      <c r="Y11" s="7" t="str">
        <v>Corvette Racing</v>
      </c>
      <c r="Z11">
        <f t="shared" si="7"/>
        <v>21</v>
      </c>
      <c r="AA11">
        <f t="shared" si="8"/>
        <v>2</v>
      </c>
      <c r="AB11">
        <f t="shared" si="9"/>
        <v>5</v>
      </c>
      <c r="AC11">
        <f t="shared" si="10"/>
        <v>7</v>
      </c>
      <c r="AD11">
        <f t="shared" si="0"/>
        <v>5865</v>
      </c>
      <c r="AE11" s="3">
        <f t="shared" si="11"/>
        <v>79916.489999999991</v>
      </c>
      <c r="AQ11" s="7" t="str">
        <v>Ferrari 488 LMGTE Evo</v>
      </c>
      <c r="AR11">
        <f t="shared" si="20"/>
        <v>56</v>
      </c>
      <c r="AS11">
        <f t="shared" si="21"/>
        <v>3</v>
      </c>
      <c r="AT11">
        <f t="shared" si="22"/>
        <v>8</v>
      </c>
      <c r="AU11">
        <f t="shared" si="23"/>
        <v>19</v>
      </c>
      <c r="AV11">
        <f t="shared" si="24"/>
        <v>15381</v>
      </c>
      <c r="AW11" s="12">
        <f t="shared" si="1"/>
        <v>209581.50599999999</v>
      </c>
    </row>
    <row r="12" spans="1:52" x14ac:dyDescent="0.25">
      <c r="A12">
        <v>2012</v>
      </c>
      <c r="B12">
        <v>31</v>
      </c>
      <c r="C12" t="s">
        <v>194</v>
      </c>
      <c r="D12">
        <v>6</v>
      </c>
      <c r="E12">
        <v>61</v>
      </c>
      <c r="F12" t="s">
        <v>23</v>
      </c>
      <c r="G12" t="s">
        <v>1617</v>
      </c>
      <c r="H12" t="s">
        <v>205</v>
      </c>
      <c r="I12" t="s">
        <v>31</v>
      </c>
      <c r="J12" t="s">
        <v>106</v>
      </c>
      <c r="K12">
        <v>294</v>
      </c>
      <c r="L12" t="s">
        <v>470</v>
      </c>
      <c r="Q12" s="7">
        <v>53</v>
      </c>
      <c r="R12" t="str" cm="1">
        <f t="array" ref="R12">_xlfn.TEXTJOIN(", ",TRUE,_xlfn._xlws.SORT(_xlfn.UNIQUE(IF($E$2:$E$331=Q12,$F$2:$F$331,""))))</f>
        <v>Ram Racing, Riley Motorsports-TI Auto, SRT Motorsports</v>
      </c>
      <c r="S12">
        <f t="shared" si="2"/>
        <v>3</v>
      </c>
      <c r="T12">
        <f t="shared" si="3"/>
        <v>0</v>
      </c>
      <c r="U12">
        <f t="shared" si="4"/>
        <v>0</v>
      </c>
      <c r="V12">
        <f t="shared" si="5"/>
        <v>1</v>
      </c>
      <c r="W12">
        <f t="shared" si="6"/>
        <v>929</v>
      </c>
      <c r="Y12" s="7" t="str">
        <v>DH Racing</v>
      </c>
      <c r="Z12">
        <f t="shared" si="7"/>
        <v>1</v>
      </c>
      <c r="AA12">
        <f t="shared" si="8"/>
        <v>0</v>
      </c>
      <c r="AB12">
        <f t="shared" si="9"/>
        <v>0</v>
      </c>
      <c r="AC12">
        <f t="shared" si="10"/>
        <v>0</v>
      </c>
      <c r="AD12">
        <f t="shared" si="0"/>
        <v>320</v>
      </c>
      <c r="AE12" s="3">
        <f t="shared" si="11"/>
        <v>4360.32</v>
      </c>
      <c r="AQ12" s="7" t="str">
        <v>Ford GT</v>
      </c>
      <c r="AR12">
        <f t="shared" si="20"/>
        <v>17</v>
      </c>
      <c r="AS12">
        <f t="shared" si="21"/>
        <v>1</v>
      </c>
      <c r="AT12">
        <f t="shared" si="22"/>
        <v>4</v>
      </c>
      <c r="AU12">
        <f t="shared" si="23"/>
        <v>2</v>
      </c>
      <c r="AV12">
        <f t="shared" si="24"/>
        <v>5696</v>
      </c>
      <c r="AW12" s="12">
        <f t="shared" si="1"/>
        <v>77613.695999999996</v>
      </c>
    </row>
    <row r="13" spans="1:52" x14ac:dyDescent="0.25">
      <c r="A13">
        <v>2012</v>
      </c>
      <c r="B13">
        <v>32</v>
      </c>
      <c r="C13" t="s">
        <v>194</v>
      </c>
      <c r="D13">
        <v>7</v>
      </c>
      <c r="E13">
        <v>83</v>
      </c>
      <c r="F13" t="s">
        <v>210</v>
      </c>
      <c r="G13" t="s">
        <v>472</v>
      </c>
      <c r="H13" t="s">
        <v>205</v>
      </c>
      <c r="I13" t="s">
        <v>31</v>
      </c>
      <c r="J13" t="s">
        <v>106</v>
      </c>
      <c r="K13">
        <v>292</v>
      </c>
      <c r="L13" t="s">
        <v>475</v>
      </c>
      <c r="Q13" s="7">
        <v>54</v>
      </c>
      <c r="R13" t="str" cm="1">
        <f t="array" ref="R13">_xlfn.TEXTJOIN(", ",TRUE,_xlfn._xlws.SORT(_xlfn.UNIQUE(IF($E$2:$E$331=Q13,$F$2:$F$331,""))))</f>
        <v>AF Corse, Spirit of Race</v>
      </c>
      <c r="S13">
        <f t="shared" si="2"/>
        <v>8</v>
      </c>
      <c r="T13">
        <f t="shared" si="3"/>
        <v>0</v>
      </c>
      <c r="U13">
        <f t="shared" si="4"/>
        <v>1</v>
      </c>
      <c r="V13">
        <f t="shared" si="5"/>
        <v>1</v>
      </c>
      <c r="W13">
        <f t="shared" si="6"/>
        <v>2446</v>
      </c>
      <c r="Y13" s="7" t="str">
        <v>D'station Racing</v>
      </c>
      <c r="Z13">
        <f t="shared" si="7"/>
        <v>3</v>
      </c>
      <c r="AA13">
        <f t="shared" si="8"/>
        <v>0</v>
      </c>
      <c r="AB13">
        <f t="shared" si="9"/>
        <v>0</v>
      </c>
      <c r="AC13">
        <f t="shared" si="10"/>
        <v>2</v>
      </c>
      <c r="AD13">
        <f t="shared" si="0"/>
        <v>608</v>
      </c>
      <c r="AE13" s="3">
        <f t="shared" si="11"/>
        <v>8284.6080000000002</v>
      </c>
      <c r="AQ13" s="7" t="str">
        <v>Porsche 911 GT3 RSR</v>
      </c>
      <c r="AR13">
        <f t="shared" si="20"/>
        <v>6</v>
      </c>
      <c r="AS13">
        <f t="shared" si="21"/>
        <v>1</v>
      </c>
      <c r="AT13">
        <f t="shared" si="22"/>
        <v>1</v>
      </c>
      <c r="AU13">
        <f t="shared" si="23"/>
        <v>0</v>
      </c>
      <c r="AV13">
        <f t="shared" si="24"/>
        <v>1825</v>
      </c>
      <c r="AW13" s="12">
        <f t="shared" si="1"/>
        <v>24867.45</v>
      </c>
    </row>
    <row r="14" spans="1:52" x14ac:dyDescent="0.25">
      <c r="A14">
        <v>2012</v>
      </c>
      <c r="B14">
        <v>33</v>
      </c>
      <c r="C14" t="s">
        <v>194</v>
      </c>
      <c r="D14">
        <v>8</v>
      </c>
      <c r="E14">
        <v>55</v>
      </c>
      <c r="F14" t="s">
        <v>29</v>
      </c>
      <c r="G14" t="s">
        <v>1587</v>
      </c>
      <c r="H14" t="s">
        <v>209</v>
      </c>
      <c r="I14" t="s">
        <v>33</v>
      </c>
      <c r="J14" t="s">
        <v>479</v>
      </c>
      <c r="K14">
        <v>290</v>
      </c>
      <c r="L14" t="s">
        <v>480</v>
      </c>
      <c r="Q14" s="7">
        <v>55</v>
      </c>
      <c r="R14" t="str" cm="1">
        <f t="array" ref="R14">_xlfn.TEXTJOIN(", ",TRUE,_xlfn._xlws.SORT(_xlfn.UNIQUE(IF($E$2:$E$331=Q14,$F$2:$F$331,""))))</f>
        <v>AF Corse, GMB Motorsport, JWA-Avila, Spirit of Race</v>
      </c>
      <c r="S14">
        <f t="shared" si="2"/>
        <v>9</v>
      </c>
      <c r="T14">
        <f t="shared" si="3"/>
        <v>0</v>
      </c>
      <c r="U14">
        <f t="shared" si="4"/>
        <v>2</v>
      </c>
      <c r="V14">
        <f t="shared" si="5"/>
        <v>4</v>
      </c>
      <c r="W14">
        <f t="shared" si="6"/>
        <v>2003</v>
      </c>
      <c r="Y14" s="7" t="str">
        <v>Ebimotors</v>
      </c>
      <c r="Z14">
        <f t="shared" si="7"/>
        <v>1</v>
      </c>
      <c r="AA14">
        <f t="shared" si="8"/>
        <v>0</v>
      </c>
      <c r="AB14">
        <f t="shared" si="9"/>
        <v>0</v>
      </c>
      <c r="AC14">
        <f t="shared" si="10"/>
        <v>0</v>
      </c>
      <c r="AD14">
        <f t="shared" si="0"/>
        <v>332</v>
      </c>
      <c r="AE14" s="3">
        <f t="shared" si="11"/>
        <v>4523.8319999999994</v>
      </c>
      <c r="AQ14" s="7" t="str">
        <v>Porsche 911 RSR</v>
      </c>
      <c r="AR14">
        <f t="shared" si="20"/>
        <v>52</v>
      </c>
      <c r="AS14">
        <f t="shared" si="21"/>
        <v>4</v>
      </c>
      <c r="AT14">
        <f t="shared" si="22"/>
        <v>13</v>
      </c>
      <c r="AU14">
        <f t="shared" si="23"/>
        <v>12</v>
      </c>
      <c r="AV14">
        <f t="shared" si="24"/>
        <v>14382</v>
      </c>
      <c r="AW14" s="12">
        <f t="shared" si="1"/>
        <v>195969.13199999998</v>
      </c>
    </row>
    <row r="15" spans="1:52" x14ac:dyDescent="0.25">
      <c r="A15">
        <v>2012</v>
      </c>
      <c r="B15" t="s">
        <v>490</v>
      </c>
      <c r="C15" t="s">
        <v>194</v>
      </c>
      <c r="D15" t="s">
        <v>6</v>
      </c>
      <c r="E15">
        <v>88</v>
      </c>
      <c r="F15" t="s">
        <v>46</v>
      </c>
      <c r="G15" t="s">
        <v>1640</v>
      </c>
      <c r="H15" t="s">
        <v>209</v>
      </c>
      <c r="I15" t="s">
        <v>33</v>
      </c>
      <c r="J15" t="s">
        <v>106</v>
      </c>
      <c r="K15">
        <v>222</v>
      </c>
      <c r="L15" t="s">
        <v>506</v>
      </c>
      <c r="Q15" s="7">
        <v>56</v>
      </c>
      <c r="R15" t="str" cm="1">
        <f t="array" ref="R15">_xlfn.TEXTJOIN(", ",TRUE,_xlfn._xlws.SORT(_xlfn.UNIQUE(IF($E$2:$E$331=Q15,$F$2:$F$331,""))))</f>
        <v>Project 1</v>
      </c>
      <c r="S15">
        <f t="shared" si="2"/>
        <v>6</v>
      </c>
      <c r="T15">
        <f t="shared" si="3"/>
        <v>1</v>
      </c>
      <c r="U15">
        <f t="shared" si="4"/>
        <v>1</v>
      </c>
      <c r="V15">
        <f t="shared" si="5"/>
        <v>2</v>
      </c>
      <c r="W15">
        <f t="shared" si="6"/>
        <v>1639</v>
      </c>
      <c r="Y15" s="7" t="str">
        <v>Flying Lizard Motorsports</v>
      </c>
      <c r="Z15">
        <f t="shared" si="7"/>
        <v>2</v>
      </c>
      <c r="AA15">
        <f t="shared" si="8"/>
        <v>0</v>
      </c>
      <c r="AB15">
        <f t="shared" si="9"/>
        <v>0</v>
      </c>
      <c r="AC15">
        <f t="shared" si="10"/>
        <v>1</v>
      </c>
      <c r="AD15">
        <f t="shared" si="0"/>
        <v>427</v>
      </c>
      <c r="AE15" s="3">
        <f t="shared" si="11"/>
        <v>5818.3019999999997</v>
      </c>
      <c r="AQ15" s="7" t="str">
        <v>Porsche 911 RSR-19</v>
      </c>
      <c r="AR15">
        <f t="shared" si="20"/>
        <v>32</v>
      </c>
      <c r="AS15">
        <f t="shared" si="21"/>
        <v>1</v>
      </c>
      <c r="AT15">
        <f t="shared" si="22"/>
        <v>4</v>
      </c>
      <c r="AU15">
        <f t="shared" si="23"/>
        <v>12</v>
      </c>
      <c r="AV15">
        <f t="shared" si="24"/>
        <v>8218</v>
      </c>
      <c r="AW15" s="12">
        <f t="shared" si="1"/>
        <v>111978.46799999999</v>
      </c>
    </row>
    <row r="16" spans="1:52" x14ac:dyDescent="0.25">
      <c r="A16">
        <v>2012</v>
      </c>
      <c r="B16" t="s">
        <v>56</v>
      </c>
      <c r="C16" t="s">
        <v>193</v>
      </c>
      <c r="D16" t="s">
        <v>6</v>
      </c>
      <c r="E16">
        <v>74</v>
      </c>
      <c r="F16" t="s">
        <v>107</v>
      </c>
      <c r="G16" t="s">
        <v>1588</v>
      </c>
      <c r="H16" t="s">
        <v>207</v>
      </c>
      <c r="I16" t="s">
        <v>34</v>
      </c>
      <c r="J16" t="s">
        <v>106</v>
      </c>
      <c r="K16">
        <v>215</v>
      </c>
      <c r="L16" t="s">
        <v>483</v>
      </c>
      <c r="Q16" s="7">
        <v>57</v>
      </c>
      <c r="R16" t="str" cm="1">
        <f t="array" ref="R16">_xlfn.TEXTJOIN(", ",TRUE,_xlfn._xlws.SORT(_xlfn.UNIQUE(IF($E$2:$E$331=Q16,$F$2:$F$331,""))))</f>
        <v>Car Guy Racing, Kessel Racing, Krohn Racing, Project 1, Team AAI</v>
      </c>
      <c r="S16">
        <f t="shared" si="2"/>
        <v>9</v>
      </c>
      <c r="T16">
        <f t="shared" si="3"/>
        <v>0</v>
      </c>
      <c r="U16">
        <f t="shared" si="4"/>
        <v>1</v>
      </c>
      <c r="V16">
        <f t="shared" si="5"/>
        <v>3</v>
      </c>
      <c r="W16">
        <f t="shared" si="6"/>
        <v>2440</v>
      </c>
      <c r="Y16" s="7" t="str">
        <v>Ford Chip Ganassi Team</v>
      </c>
      <c r="Z16">
        <f t="shared" si="7"/>
        <v>15</v>
      </c>
      <c r="AA16">
        <f t="shared" si="8"/>
        <v>1</v>
      </c>
      <c r="AB16">
        <f t="shared" si="9"/>
        <v>3</v>
      </c>
      <c r="AC16">
        <f t="shared" si="10"/>
        <v>1</v>
      </c>
      <c r="AD16">
        <f t="shared" si="0"/>
        <v>5022</v>
      </c>
      <c r="AE16" s="3">
        <f t="shared" si="11"/>
        <v>68429.771999999997</v>
      </c>
      <c r="AQ16" s="7" t="str">
        <v>Porsche 997 GT3-RSR</v>
      </c>
      <c r="AR16">
        <f t="shared" si="20"/>
        <v>11</v>
      </c>
      <c r="AS16">
        <f t="shared" si="21"/>
        <v>0</v>
      </c>
      <c r="AT16">
        <f t="shared" si="22"/>
        <v>1</v>
      </c>
      <c r="AU16">
        <f t="shared" si="23"/>
        <v>5</v>
      </c>
      <c r="AV16">
        <f t="shared" si="24"/>
        <v>2785</v>
      </c>
      <c r="AW16" s="12">
        <f t="shared" si="1"/>
        <v>37948.409999999996</v>
      </c>
    </row>
    <row r="17" spans="1:49" x14ac:dyDescent="0.25">
      <c r="A17">
        <v>2012</v>
      </c>
      <c r="B17" t="s">
        <v>490</v>
      </c>
      <c r="C17" t="s">
        <v>193</v>
      </c>
      <c r="D17" t="s">
        <v>6</v>
      </c>
      <c r="E17">
        <v>66</v>
      </c>
      <c r="F17" t="s">
        <v>197</v>
      </c>
      <c r="G17" t="s">
        <v>1589</v>
      </c>
      <c r="H17" t="s">
        <v>205</v>
      </c>
      <c r="I17" t="s">
        <v>31</v>
      </c>
      <c r="J17" t="s">
        <v>366</v>
      </c>
      <c r="K17">
        <v>204</v>
      </c>
      <c r="L17" t="s">
        <v>506</v>
      </c>
      <c r="Q17" s="7">
        <v>58</v>
      </c>
      <c r="R17" t="str" cm="1">
        <f t="array" ref="R17">_xlfn.TEXTJOIN(", ",TRUE,_xlfn._xlws.SORT(_xlfn.UNIQUE(IF($E$2:$E$331=Q17,$F$2:$F$331,""))))</f>
        <v>Luxury Racing, Team Sofrev ASP</v>
      </c>
      <c r="S17">
        <f t="shared" si="2"/>
        <v>2</v>
      </c>
      <c r="T17">
        <f t="shared" si="3"/>
        <v>0</v>
      </c>
      <c r="U17">
        <f t="shared" si="4"/>
        <v>0</v>
      </c>
      <c r="V17">
        <f t="shared" si="5"/>
        <v>1</v>
      </c>
      <c r="W17">
        <f t="shared" si="6"/>
        <v>471</v>
      </c>
      <c r="Y17" s="7" t="str">
        <v xml:space="preserve">Ford Chip Ganassi Team </v>
      </c>
      <c r="Z17">
        <f t="shared" si="7"/>
        <v>1</v>
      </c>
      <c r="AA17">
        <f t="shared" si="8"/>
        <v>0</v>
      </c>
      <c r="AB17">
        <f t="shared" si="9"/>
        <v>1</v>
      </c>
      <c r="AC17">
        <f t="shared" si="10"/>
        <v>0</v>
      </c>
      <c r="AD17">
        <f t="shared" si="0"/>
        <v>340</v>
      </c>
      <c r="AE17" s="3">
        <f t="shared" si="11"/>
        <v>4632.84</v>
      </c>
      <c r="AQ17" s="7"/>
      <c r="AW17" s="12"/>
    </row>
    <row r="18" spans="1:49" x14ac:dyDescent="0.25">
      <c r="A18">
        <v>2012</v>
      </c>
      <c r="B18" t="s">
        <v>490</v>
      </c>
      <c r="C18" t="s">
        <v>193</v>
      </c>
      <c r="D18" t="s">
        <v>6</v>
      </c>
      <c r="E18">
        <v>77</v>
      </c>
      <c r="F18" t="s">
        <v>46</v>
      </c>
      <c r="G18" t="s">
        <v>521</v>
      </c>
      <c r="H18" t="s">
        <v>209</v>
      </c>
      <c r="I18" t="s">
        <v>33</v>
      </c>
      <c r="J18" t="s">
        <v>106</v>
      </c>
      <c r="K18">
        <v>185</v>
      </c>
      <c r="L18" t="s">
        <v>506</v>
      </c>
      <c r="Q18" s="7">
        <v>59</v>
      </c>
      <c r="R18" t="str" cm="1">
        <f t="array" ref="R18">_xlfn.TEXTJOIN(", ",TRUE,_xlfn._xlws.SORT(_xlfn.UNIQUE(IF($E$2:$E$331=Q18,$F$2:$F$331,""))))</f>
        <v>Inception Racing, Luxury Racing</v>
      </c>
      <c r="S18">
        <f t="shared" si="2"/>
        <v>2</v>
      </c>
      <c r="T18">
        <f t="shared" si="3"/>
        <v>0</v>
      </c>
      <c r="U18">
        <f t="shared" si="4"/>
        <v>1</v>
      </c>
      <c r="V18">
        <f t="shared" si="5"/>
        <v>1</v>
      </c>
      <c r="W18">
        <f t="shared" si="6"/>
        <v>523</v>
      </c>
      <c r="Y18" s="7" t="str">
        <v>Formula Racing</v>
      </c>
      <c r="Z18">
        <f t="shared" si="7"/>
        <v>1</v>
      </c>
      <c r="AA18">
        <f t="shared" si="8"/>
        <v>0</v>
      </c>
      <c r="AB18">
        <f t="shared" si="9"/>
        <v>0</v>
      </c>
      <c r="AC18">
        <f t="shared" si="10"/>
        <v>0</v>
      </c>
      <c r="AD18">
        <f t="shared" si="0"/>
        <v>319</v>
      </c>
      <c r="AE18" s="3">
        <f t="shared" si="11"/>
        <v>4346.6939999999995</v>
      </c>
    </row>
    <row r="19" spans="1:49" x14ac:dyDescent="0.25">
      <c r="A19">
        <v>2012</v>
      </c>
      <c r="B19" t="s">
        <v>490</v>
      </c>
      <c r="C19" t="s">
        <v>194</v>
      </c>
      <c r="D19" t="s">
        <v>6</v>
      </c>
      <c r="E19">
        <v>75</v>
      </c>
      <c r="F19" t="s">
        <v>53</v>
      </c>
      <c r="G19" t="s">
        <v>524</v>
      </c>
      <c r="H19" t="s">
        <v>209</v>
      </c>
      <c r="I19" t="s">
        <v>33</v>
      </c>
      <c r="J19" t="s">
        <v>106</v>
      </c>
      <c r="K19">
        <v>180</v>
      </c>
      <c r="L19" t="s">
        <v>495</v>
      </c>
      <c r="Q19" s="7">
        <v>60</v>
      </c>
      <c r="R19" t="str" cm="1">
        <f t="array" ref="R19">_xlfn.TEXTJOIN(", ",TRUE,_xlfn._xlws.SORT(_xlfn.UNIQUE(IF($E$2:$E$331=Q19,$F$2:$F$331,""))))</f>
        <v>AF Corse, Clearwater Racing, Formula Racing, Iron Lynx, Kessel Racing</v>
      </c>
      <c r="S19">
        <f t="shared" si="2"/>
        <v>8</v>
      </c>
      <c r="T19">
        <f t="shared" si="3"/>
        <v>0</v>
      </c>
      <c r="U19">
        <f t="shared" si="4"/>
        <v>0</v>
      </c>
      <c r="V19">
        <f t="shared" si="5"/>
        <v>3</v>
      </c>
      <c r="W19">
        <f t="shared" si="6"/>
        <v>2068</v>
      </c>
      <c r="Y19" s="7" t="str">
        <v>GMB Motorsport</v>
      </c>
      <c r="Z19">
        <f t="shared" si="7"/>
        <v>1</v>
      </c>
      <c r="AA19">
        <f t="shared" si="8"/>
        <v>0</v>
      </c>
      <c r="AB19">
        <f t="shared" si="9"/>
        <v>0</v>
      </c>
      <c r="AC19">
        <f t="shared" si="10"/>
        <v>1</v>
      </c>
      <c r="AD19">
        <f t="shared" si="0"/>
        <v>21</v>
      </c>
      <c r="AE19" s="3">
        <f t="shared" si="11"/>
        <v>286.14600000000002</v>
      </c>
    </row>
    <row r="20" spans="1:49" x14ac:dyDescent="0.25">
      <c r="A20">
        <v>2012</v>
      </c>
      <c r="B20" t="s">
        <v>490</v>
      </c>
      <c r="C20" t="s">
        <v>194</v>
      </c>
      <c r="D20" t="s">
        <v>6</v>
      </c>
      <c r="E20">
        <v>58</v>
      </c>
      <c r="F20" t="s">
        <v>26</v>
      </c>
      <c r="G20" t="s">
        <v>1641</v>
      </c>
      <c r="H20" t="s">
        <v>205</v>
      </c>
      <c r="I20" t="s">
        <v>31</v>
      </c>
      <c r="J20" t="s">
        <v>106</v>
      </c>
      <c r="K20">
        <v>146</v>
      </c>
      <c r="L20" t="s">
        <v>536</v>
      </c>
      <c r="Q20" s="7">
        <v>61</v>
      </c>
      <c r="R20" t="str" cm="1">
        <f t="array" ref="R20">_xlfn.TEXTJOIN(", ",TRUE,_xlfn._xlws.SORT(_xlfn.UNIQUE(IF($E$2:$E$331=Q20,$F$2:$F$331,""))))</f>
        <v>AF Corse, Clearwater Racing, Luzich Racing</v>
      </c>
      <c r="S20">
        <f t="shared" si="2"/>
        <v>10</v>
      </c>
      <c r="T20">
        <f t="shared" si="3"/>
        <v>0</v>
      </c>
      <c r="U20">
        <f t="shared" si="4"/>
        <v>2</v>
      </c>
      <c r="V20">
        <f t="shared" si="5"/>
        <v>0</v>
      </c>
      <c r="W20">
        <f t="shared" si="6"/>
        <v>3252</v>
      </c>
      <c r="Y20" s="7" t="str">
        <v>GR Racing</v>
      </c>
      <c r="Z20">
        <f t="shared" si="7"/>
        <v>3</v>
      </c>
      <c r="AA20">
        <f t="shared" si="8"/>
        <v>0</v>
      </c>
      <c r="AB20">
        <f t="shared" si="9"/>
        <v>1</v>
      </c>
      <c r="AC20">
        <f t="shared" si="10"/>
        <v>0</v>
      </c>
      <c r="AD20">
        <f t="shared" si="0"/>
        <v>974</v>
      </c>
      <c r="AE20" s="3">
        <f t="shared" si="11"/>
        <v>13271.724</v>
      </c>
    </row>
    <row r="21" spans="1:49" x14ac:dyDescent="0.25">
      <c r="A21">
        <v>2012</v>
      </c>
      <c r="B21" t="s">
        <v>490</v>
      </c>
      <c r="C21" t="s">
        <v>193</v>
      </c>
      <c r="D21" t="s">
        <v>6</v>
      </c>
      <c r="E21">
        <v>80</v>
      </c>
      <c r="F21" t="s">
        <v>208</v>
      </c>
      <c r="G21" t="s">
        <v>1642</v>
      </c>
      <c r="H21" t="s">
        <v>209</v>
      </c>
      <c r="I21" t="s">
        <v>33</v>
      </c>
      <c r="J21" t="s">
        <v>106</v>
      </c>
      <c r="K21">
        <v>114</v>
      </c>
      <c r="L21" t="s">
        <v>536</v>
      </c>
      <c r="Q21" s="7">
        <v>62</v>
      </c>
      <c r="R21" t="str" cm="1">
        <f t="array" ref="R21">_xlfn.TEXTJOIN(", ",TRUE,_xlfn._xlws.SORT(_xlfn.UNIQUE(IF($E$2:$E$331=Q21,$F$2:$F$331,""))))</f>
        <v>AF Corse, Red River Racing, Scuderia Corsa, WeatherTech Racing</v>
      </c>
      <c r="S21">
        <f t="shared" si="2"/>
        <v>6</v>
      </c>
      <c r="T21">
        <f t="shared" si="3"/>
        <v>1</v>
      </c>
      <c r="U21">
        <f t="shared" si="4"/>
        <v>4</v>
      </c>
      <c r="V21">
        <f t="shared" si="5"/>
        <v>0</v>
      </c>
      <c r="W21">
        <f t="shared" si="6"/>
        <v>1945</v>
      </c>
      <c r="Y21" s="7" t="str">
        <v>Gulf Racing</v>
      </c>
      <c r="Z21">
        <f t="shared" si="7"/>
        <v>4</v>
      </c>
      <c r="AA21">
        <f t="shared" si="8"/>
        <v>0</v>
      </c>
      <c r="AB21">
        <f t="shared" si="9"/>
        <v>0</v>
      </c>
      <c r="AC21">
        <f t="shared" si="10"/>
        <v>0</v>
      </c>
      <c r="AD21">
        <f t="shared" si="0"/>
        <v>1279</v>
      </c>
      <c r="AE21" s="3">
        <f t="shared" si="11"/>
        <v>17427.653999999999</v>
      </c>
    </row>
    <row r="22" spans="1:49" x14ac:dyDescent="0.25">
      <c r="A22">
        <v>2012</v>
      </c>
      <c r="B22" t="s">
        <v>490</v>
      </c>
      <c r="C22" t="s">
        <v>194</v>
      </c>
      <c r="D22" t="s">
        <v>6</v>
      </c>
      <c r="E22">
        <v>81</v>
      </c>
      <c r="F22" t="s">
        <v>23</v>
      </c>
      <c r="G22" t="s">
        <v>1548</v>
      </c>
      <c r="H22" t="s">
        <v>205</v>
      </c>
      <c r="I22" t="s">
        <v>31</v>
      </c>
      <c r="J22" t="s">
        <v>106</v>
      </c>
      <c r="K22">
        <v>70</v>
      </c>
      <c r="L22" t="s">
        <v>495</v>
      </c>
      <c r="Q22" s="7">
        <v>63</v>
      </c>
      <c r="R22" t="str" cm="1">
        <f t="array" ref="R22">_xlfn.TEXTJOIN(", ",TRUE,_xlfn._xlws.SORT(_xlfn.UNIQUE(IF($E$2:$E$331=Q22,$F$2:$F$331,""))))</f>
        <v>Corvette Racing</v>
      </c>
      <c r="S22">
        <f t="shared" si="2"/>
        <v>7</v>
      </c>
      <c r="T22">
        <f t="shared" si="3"/>
        <v>0</v>
      </c>
      <c r="U22">
        <f t="shared" si="4"/>
        <v>2</v>
      </c>
      <c r="V22">
        <f t="shared" si="5"/>
        <v>2</v>
      </c>
      <c r="W22">
        <f t="shared" si="6"/>
        <v>1914</v>
      </c>
      <c r="Y22" s="7" t="str">
        <v>Gulf Racing UK</v>
      </c>
      <c r="Z22">
        <f t="shared" si="7"/>
        <v>1</v>
      </c>
      <c r="AA22">
        <f t="shared" si="8"/>
        <v>0</v>
      </c>
      <c r="AB22">
        <f t="shared" si="9"/>
        <v>0</v>
      </c>
      <c r="AC22">
        <f t="shared" si="10"/>
        <v>0</v>
      </c>
      <c r="AD22">
        <f t="shared" si="0"/>
        <v>328</v>
      </c>
      <c r="AE22" s="3">
        <f t="shared" si="11"/>
        <v>4469.3279999999995</v>
      </c>
    </row>
    <row r="23" spans="1:49" x14ac:dyDescent="0.25">
      <c r="A23">
        <v>2012</v>
      </c>
      <c r="B23" t="s">
        <v>490</v>
      </c>
      <c r="C23" t="s">
        <v>194</v>
      </c>
      <c r="D23" t="s">
        <v>6</v>
      </c>
      <c r="E23">
        <v>99</v>
      </c>
      <c r="F23" t="s">
        <v>24</v>
      </c>
      <c r="G23" t="s">
        <v>562</v>
      </c>
      <c r="H23" t="s">
        <v>709</v>
      </c>
      <c r="I23" t="s">
        <v>32</v>
      </c>
      <c r="J23" t="s">
        <v>106</v>
      </c>
      <c r="K23">
        <v>31</v>
      </c>
      <c r="L23" t="s">
        <v>536</v>
      </c>
      <c r="Q23" s="7">
        <v>64</v>
      </c>
      <c r="R23" t="str" cm="1">
        <f t="array" ref="R23">_xlfn.TEXTJOIN(", ",TRUE,_xlfn._xlws.SORT(_xlfn.UNIQUE(IF($E$2:$E$331=Q23,$F$2:$F$331,""))))</f>
        <v>Corvette Racing</v>
      </c>
      <c r="S23">
        <f t="shared" si="2"/>
        <v>7</v>
      </c>
      <c r="T23">
        <f t="shared" si="3"/>
        <v>1</v>
      </c>
      <c r="U23">
        <f t="shared" si="4"/>
        <v>1</v>
      </c>
      <c r="V23">
        <f t="shared" si="5"/>
        <v>4</v>
      </c>
      <c r="W23">
        <f t="shared" si="6"/>
        <v>1805</v>
      </c>
      <c r="Y23" s="7" t="str">
        <v>Hardpoint Motorsport</v>
      </c>
      <c r="Z23">
        <f t="shared" si="7"/>
        <v>1</v>
      </c>
      <c r="AA23">
        <f t="shared" si="8"/>
        <v>0</v>
      </c>
      <c r="AB23">
        <f t="shared" si="9"/>
        <v>0</v>
      </c>
      <c r="AC23">
        <f t="shared" si="10"/>
        <v>0</v>
      </c>
      <c r="AD23">
        <f t="shared" si="0"/>
        <v>338</v>
      </c>
      <c r="AE23" s="3">
        <f t="shared" si="11"/>
        <v>4605.5879999999997</v>
      </c>
    </row>
    <row r="24" spans="1:49" x14ac:dyDescent="0.25">
      <c r="A24">
        <v>2013</v>
      </c>
      <c r="B24">
        <v>15</v>
      </c>
      <c r="C24" t="s">
        <v>193</v>
      </c>
      <c r="D24">
        <v>1</v>
      </c>
      <c r="E24">
        <v>92</v>
      </c>
      <c r="F24" t="s">
        <v>81</v>
      </c>
      <c r="G24" t="s">
        <v>1643</v>
      </c>
      <c r="H24" t="s">
        <v>593</v>
      </c>
      <c r="I24" t="s">
        <v>33</v>
      </c>
      <c r="J24" t="s">
        <v>106</v>
      </c>
      <c r="K24">
        <v>315</v>
      </c>
      <c r="L24" t="s">
        <v>594</v>
      </c>
      <c r="Q24" s="7">
        <v>65</v>
      </c>
      <c r="R24" t="str" cm="1">
        <f t="array" ref="R24">_xlfn.TEXTJOIN(", ",TRUE,_xlfn._xlws.SORT(_xlfn.UNIQUE(IF($E$2:$E$331=Q24,$F$2:$F$331,""))))</f>
        <v>Scuderia Corsa</v>
      </c>
      <c r="S24">
        <f t="shared" si="2"/>
        <v>1</v>
      </c>
      <c r="T24">
        <f t="shared" si="3"/>
        <v>0</v>
      </c>
      <c r="U24">
        <f t="shared" si="4"/>
        <v>0</v>
      </c>
      <c r="V24">
        <f t="shared" si="5"/>
        <v>0</v>
      </c>
      <c r="W24">
        <f t="shared" si="6"/>
        <v>314</v>
      </c>
      <c r="Y24" s="7" t="str">
        <v>Herberth Motorsport</v>
      </c>
      <c r="Z24">
        <f t="shared" si="7"/>
        <v>1</v>
      </c>
      <c r="AA24">
        <f t="shared" si="8"/>
        <v>0</v>
      </c>
      <c r="AB24">
        <f t="shared" si="9"/>
        <v>0</v>
      </c>
      <c r="AC24">
        <f t="shared" si="10"/>
        <v>0</v>
      </c>
      <c r="AD24">
        <f t="shared" si="0"/>
        <v>330</v>
      </c>
      <c r="AE24" s="3">
        <f t="shared" si="11"/>
        <v>4496.58</v>
      </c>
    </row>
    <row r="25" spans="1:49" x14ac:dyDescent="0.25">
      <c r="A25">
        <v>2013</v>
      </c>
      <c r="B25">
        <v>16</v>
      </c>
      <c r="C25" t="s">
        <v>193</v>
      </c>
      <c r="D25">
        <v>2</v>
      </c>
      <c r="E25">
        <v>91</v>
      </c>
      <c r="F25" t="s">
        <v>81</v>
      </c>
      <c r="G25" t="s">
        <v>1642</v>
      </c>
      <c r="H25" t="s">
        <v>593</v>
      </c>
      <c r="I25" t="s">
        <v>33</v>
      </c>
      <c r="J25" t="s">
        <v>106</v>
      </c>
      <c r="K25">
        <v>315</v>
      </c>
      <c r="L25" t="s">
        <v>594</v>
      </c>
      <c r="Q25" s="7">
        <v>66</v>
      </c>
      <c r="R25" t="str" cm="1">
        <f t="array" ref="R25">_xlfn.TEXTJOIN(", ",TRUE,_xlfn._xlws.SORT(_xlfn.UNIQUE(IF($E$2:$E$331=Q25,$F$2:$F$331,""))))</f>
        <v>Ford Chip Ganassi Team, JMW Motorsport</v>
      </c>
      <c r="S25">
        <f t="shared" si="2"/>
        <v>12</v>
      </c>
      <c r="T25">
        <f t="shared" si="3"/>
        <v>0</v>
      </c>
      <c r="U25">
        <f t="shared" si="4"/>
        <v>0</v>
      </c>
      <c r="V25">
        <f t="shared" si="5"/>
        <v>3</v>
      </c>
      <c r="W25">
        <f t="shared" si="6"/>
        <v>3374</v>
      </c>
      <c r="Y25" s="7" t="str">
        <v>Hub Auto Racing</v>
      </c>
      <c r="Z25">
        <f t="shared" si="7"/>
        <v>1</v>
      </c>
      <c r="AA25">
        <f t="shared" si="8"/>
        <v>0</v>
      </c>
      <c r="AB25">
        <f t="shared" si="9"/>
        <v>0</v>
      </c>
      <c r="AC25">
        <f t="shared" si="10"/>
        <v>1</v>
      </c>
      <c r="AD25">
        <f t="shared" si="0"/>
        <v>273</v>
      </c>
      <c r="AE25" s="3">
        <f t="shared" si="11"/>
        <v>3719.8979999999997</v>
      </c>
    </row>
    <row r="26" spans="1:49" x14ac:dyDescent="0.25">
      <c r="A26">
        <v>2013</v>
      </c>
      <c r="B26">
        <v>17</v>
      </c>
      <c r="C26" t="s">
        <v>193</v>
      </c>
      <c r="D26">
        <v>3</v>
      </c>
      <c r="E26">
        <v>97</v>
      </c>
      <c r="F26" t="s">
        <v>24</v>
      </c>
      <c r="G26" t="s">
        <v>1590</v>
      </c>
      <c r="H26" t="s">
        <v>709</v>
      </c>
      <c r="I26" t="s">
        <v>32</v>
      </c>
      <c r="J26" t="s">
        <v>106</v>
      </c>
      <c r="K26">
        <v>314</v>
      </c>
      <c r="L26" t="s">
        <v>596</v>
      </c>
      <c r="Q26" s="7">
        <v>67</v>
      </c>
      <c r="R26" t="str" cm="1">
        <f t="array" ref="R26">_xlfn.TEXTJOIN(", ",TRUE,_xlfn._xlws.SORT(_xlfn.UNIQUE(IF($E$2:$E$331=Q26,$F$2:$F$331,""))))</f>
        <v>Ford Chip Ganassi Team, IMSA Performance Matmut, Team AAI</v>
      </c>
      <c r="S26">
        <f t="shared" si="2"/>
        <v>8</v>
      </c>
      <c r="T26">
        <f t="shared" si="3"/>
        <v>0</v>
      </c>
      <c r="U26">
        <f t="shared" si="4"/>
        <v>2</v>
      </c>
      <c r="V26">
        <f t="shared" si="5"/>
        <v>0</v>
      </c>
      <c r="W26">
        <f t="shared" si="6"/>
        <v>2581</v>
      </c>
      <c r="Y26" s="7" t="str">
        <v>HubAuto Racing</v>
      </c>
      <c r="Z26">
        <f t="shared" si="7"/>
        <v>1</v>
      </c>
      <c r="AA26">
        <f t="shared" si="8"/>
        <v>0</v>
      </c>
      <c r="AB26">
        <f t="shared" si="9"/>
        <v>0</v>
      </c>
      <c r="AC26">
        <f t="shared" si="10"/>
        <v>1</v>
      </c>
      <c r="AD26">
        <f t="shared" si="0"/>
        <v>227</v>
      </c>
      <c r="AE26" s="3">
        <f t="shared" si="11"/>
        <v>3093.1019999999999</v>
      </c>
    </row>
    <row r="27" spans="1:49" x14ac:dyDescent="0.25">
      <c r="A27">
        <v>2013</v>
      </c>
      <c r="B27">
        <v>19</v>
      </c>
      <c r="C27" t="s">
        <v>193</v>
      </c>
      <c r="D27">
        <v>4</v>
      </c>
      <c r="E27">
        <v>73</v>
      </c>
      <c r="F27" t="s">
        <v>107</v>
      </c>
      <c r="G27" t="s">
        <v>149</v>
      </c>
      <c r="H27" t="s">
        <v>207</v>
      </c>
      <c r="I27" t="s">
        <v>34</v>
      </c>
      <c r="J27" t="s">
        <v>106</v>
      </c>
      <c r="K27">
        <v>312</v>
      </c>
      <c r="L27" t="s">
        <v>598</v>
      </c>
      <c r="Q27" s="7">
        <v>68</v>
      </c>
      <c r="R27" t="str" cm="1">
        <f t="array" ref="R27">_xlfn.TEXTJOIN(", ",TRUE,_xlfn._xlws.SORT(_xlfn.UNIQUE(IF($E$2:$E$331=Q27,$F$2:$F$331,""))))</f>
        <v>Ford Chip Ganassi Team, Team AAI</v>
      </c>
      <c r="S27">
        <f t="shared" si="2"/>
        <v>5</v>
      </c>
      <c r="T27">
        <f t="shared" si="3"/>
        <v>1</v>
      </c>
      <c r="U27">
        <f t="shared" si="4"/>
        <v>2</v>
      </c>
      <c r="V27">
        <f t="shared" si="5"/>
        <v>1</v>
      </c>
      <c r="W27">
        <f t="shared" si="6"/>
        <v>1684</v>
      </c>
      <c r="Y27" s="7" t="str">
        <v>IMSA Performance Matmut</v>
      </c>
      <c r="Z27">
        <f t="shared" si="7"/>
        <v>5</v>
      </c>
      <c r="AA27">
        <f t="shared" si="8"/>
        <v>1</v>
      </c>
      <c r="AB27">
        <f t="shared" si="9"/>
        <v>2</v>
      </c>
      <c r="AC27">
        <f t="shared" si="10"/>
        <v>0</v>
      </c>
      <c r="AD27">
        <f t="shared" si="0"/>
        <v>1574</v>
      </c>
      <c r="AE27" s="3">
        <f t="shared" si="11"/>
        <v>21447.324000000001</v>
      </c>
    </row>
    <row r="28" spans="1:49" x14ac:dyDescent="0.25">
      <c r="A28">
        <v>2013</v>
      </c>
      <c r="B28">
        <v>20</v>
      </c>
      <c r="C28" t="s">
        <v>193</v>
      </c>
      <c r="D28">
        <v>5</v>
      </c>
      <c r="E28">
        <v>71</v>
      </c>
      <c r="F28" t="s">
        <v>23</v>
      </c>
      <c r="G28" t="s">
        <v>431</v>
      </c>
      <c r="H28" t="s">
        <v>205</v>
      </c>
      <c r="I28" t="s">
        <v>31</v>
      </c>
      <c r="J28" t="s">
        <v>106</v>
      </c>
      <c r="K28">
        <v>312</v>
      </c>
      <c r="L28" t="s">
        <v>598</v>
      </c>
      <c r="Q28" s="7">
        <v>69</v>
      </c>
      <c r="R28" t="str" cm="1">
        <f t="array" ref="R28">_xlfn.TEXTJOIN(", ",TRUE,_xlfn._xlws.SORT(_xlfn.UNIQUE(IF($E$2:$E$331=Q28,$F$2:$F$331,""))))</f>
        <v>Ford Chip Ganassi Team, Ford Chip Ganassi Team , Herberth Motorsport</v>
      </c>
      <c r="S28">
        <f t="shared" si="2"/>
        <v>5</v>
      </c>
      <c r="T28">
        <f t="shared" si="3"/>
        <v>0</v>
      </c>
      <c r="U28">
        <f t="shared" si="4"/>
        <v>1</v>
      </c>
      <c r="V28">
        <f t="shared" si="5"/>
        <v>0</v>
      </c>
      <c r="W28">
        <f t="shared" si="6"/>
        <v>1657</v>
      </c>
      <c r="Y28" s="7" t="str">
        <v>Inception Racing</v>
      </c>
      <c r="Z28">
        <f t="shared" si="7"/>
        <v>2</v>
      </c>
      <c r="AA28">
        <f t="shared" si="8"/>
        <v>0</v>
      </c>
      <c r="AB28">
        <f t="shared" si="9"/>
        <v>0</v>
      </c>
      <c r="AC28">
        <f t="shared" si="10"/>
        <v>1</v>
      </c>
      <c r="AD28">
        <f t="shared" si="0"/>
        <v>517</v>
      </c>
      <c r="AE28" s="3">
        <f t="shared" si="11"/>
        <v>7044.6419999999998</v>
      </c>
    </row>
    <row r="29" spans="1:49" x14ac:dyDescent="0.25">
      <c r="A29">
        <v>2013</v>
      </c>
      <c r="B29">
        <v>21</v>
      </c>
      <c r="C29" t="s">
        <v>193</v>
      </c>
      <c r="D29">
        <v>6</v>
      </c>
      <c r="E29">
        <v>51</v>
      </c>
      <c r="F29" t="s">
        <v>23</v>
      </c>
      <c r="G29" t="s">
        <v>1549</v>
      </c>
      <c r="H29" t="s">
        <v>205</v>
      </c>
      <c r="I29" t="s">
        <v>31</v>
      </c>
      <c r="J29" t="s">
        <v>106</v>
      </c>
      <c r="K29">
        <v>311</v>
      </c>
      <c r="L29" t="s">
        <v>403</v>
      </c>
      <c r="Q29" s="7">
        <v>70</v>
      </c>
      <c r="R29" t="str" cm="1">
        <f t="array" ref="R29">_xlfn.TEXTJOIN(", ",TRUE,_xlfn._xlws.SORT(_xlfn.UNIQUE(IF($E$2:$E$331=Q29,$F$2:$F$331,""))))</f>
        <v>Japan MR Racing, Larbre Compétition, MR Racing, Team Taisan</v>
      </c>
      <c r="S29">
        <f t="shared" si="2"/>
        <v>6</v>
      </c>
      <c r="T29">
        <f t="shared" si="3"/>
        <v>0</v>
      </c>
      <c r="U29">
        <f t="shared" si="4"/>
        <v>0</v>
      </c>
      <c r="V29">
        <f t="shared" si="5"/>
        <v>1</v>
      </c>
      <c r="W29">
        <f t="shared" si="6"/>
        <v>1728</v>
      </c>
      <c r="Y29" s="7" t="str">
        <v>Iron Dames</v>
      </c>
      <c r="Z29">
        <f t="shared" si="7"/>
        <v>2</v>
      </c>
      <c r="AA29">
        <f t="shared" si="8"/>
        <v>0</v>
      </c>
      <c r="AB29">
        <f t="shared" si="9"/>
        <v>0</v>
      </c>
      <c r="AC29">
        <f t="shared" si="10"/>
        <v>0</v>
      </c>
      <c r="AD29">
        <f t="shared" si="0"/>
        <v>651</v>
      </c>
      <c r="AE29" s="3">
        <f t="shared" si="11"/>
        <v>8870.5259999999998</v>
      </c>
    </row>
    <row r="30" spans="1:49" x14ac:dyDescent="0.25">
      <c r="A30">
        <v>2013</v>
      </c>
      <c r="B30">
        <v>22</v>
      </c>
      <c r="C30" t="s">
        <v>193</v>
      </c>
      <c r="D30">
        <v>7</v>
      </c>
      <c r="E30">
        <v>74</v>
      </c>
      <c r="F30" t="s">
        <v>107</v>
      </c>
      <c r="G30" t="s">
        <v>1588</v>
      </c>
      <c r="H30" t="s">
        <v>207</v>
      </c>
      <c r="I30" t="s">
        <v>34</v>
      </c>
      <c r="J30" t="s">
        <v>106</v>
      </c>
      <c r="K30">
        <v>309</v>
      </c>
      <c r="L30" t="s">
        <v>601</v>
      </c>
      <c r="Q30" s="7">
        <v>71</v>
      </c>
      <c r="R30" t="str" cm="1">
        <f t="array" ref="R30">_xlfn.TEXTJOIN(", ",TRUE,_xlfn._xlws.SORT(_xlfn.UNIQUE(IF($E$2:$E$331=Q30,$F$2:$F$331,""))))</f>
        <v>AF Corse, Inception Racing, Spirit of Race</v>
      </c>
      <c r="S30">
        <f t="shared" si="2"/>
        <v>11</v>
      </c>
      <c r="T30">
        <f t="shared" si="3"/>
        <v>0</v>
      </c>
      <c r="U30">
        <f t="shared" si="4"/>
        <v>1</v>
      </c>
      <c r="V30">
        <f t="shared" si="5"/>
        <v>5</v>
      </c>
      <c r="W30">
        <f t="shared" si="6"/>
        <v>2752</v>
      </c>
      <c r="Y30" s="7" t="str">
        <v>Iron Lynx</v>
      </c>
      <c r="Z30">
        <f t="shared" si="7"/>
        <v>10</v>
      </c>
      <c r="AA30">
        <f t="shared" si="8"/>
        <v>0</v>
      </c>
      <c r="AB30">
        <f t="shared" si="9"/>
        <v>1</v>
      </c>
      <c r="AC30">
        <f t="shared" si="10"/>
        <v>3</v>
      </c>
      <c r="AD30">
        <f t="shared" si="0"/>
        <v>2856</v>
      </c>
      <c r="AE30" s="3">
        <f t="shared" si="11"/>
        <v>38915.856</v>
      </c>
    </row>
    <row r="31" spans="1:49" x14ac:dyDescent="0.25">
      <c r="A31">
        <v>2013</v>
      </c>
      <c r="B31">
        <v>25</v>
      </c>
      <c r="C31" t="s">
        <v>194</v>
      </c>
      <c r="D31">
        <v>1</v>
      </c>
      <c r="E31">
        <v>76</v>
      </c>
      <c r="F31" t="s">
        <v>45</v>
      </c>
      <c r="G31" t="s">
        <v>1569</v>
      </c>
      <c r="H31" t="s">
        <v>610</v>
      </c>
      <c r="I31" t="s">
        <v>33</v>
      </c>
      <c r="J31" t="s">
        <v>106</v>
      </c>
      <c r="K31">
        <v>306</v>
      </c>
      <c r="L31" t="s">
        <v>413</v>
      </c>
      <c r="Q31" s="7">
        <v>72</v>
      </c>
      <c r="R31" t="str" cm="1">
        <f t="array" ref="R31">_xlfn.TEXTJOIN(", ",TRUE,_xlfn._xlws.SORT(_xlfn.UNIQUE(IF($E$2:$E$331=Q31,$F$2:$F$331,""))))</f>
        <v>Hub Auto Racing, HubAuto Racing, SMP Racing, TF Sport</v>
      </c>
      <c r="S31">
        <f t="shared" si="2"/>
        <v>5</v>
      </c>
      <c r="T31">
        <f t="shared" si="3"/>
        <v>1</v>
      </c>
      <c r="U31">
        <f t="shared" si="4"/>
        <v>1</v>
      </c>
      <c r="V31">
        <f t="shared" si="5"/>
        <v>4</v>
      </c>
      <c r="W31">
        <f t="shared" si="6"/>
        <v>1086</v>
      </c>
      <c r="Y31" s="7" t="str">
        <v>Japan MR Racing</v>
      </c>
      <c r="Z31">
        <f t="shared" si="7"/>
        <v>1</v>
      </c>
      <c r="AA31">
        <f t="shared" si="8"/>
        <v>0</v>
      </c>
      <c r="AB31">
        <f t="shared" si="9"/>
        <v>0</v>
      </c>
      <c r="AC31">
        <f t="shared" si="10"/>
        <v>0</v>
      </c>
      <c r="AD31">
        <f t="shared" si="0"/>
        <v>328</v>
      </c>
      <c r="AE31" s="3">
        <f t="shared" si="11"/>
        <v>4469.3279999999995</v>
      </c>
    </row>
    <row r="32" spans="1:49" x14ac:dyDescent="0.25">
      <c r="A32">
        <v>2013</v>
      </c>
      <c r="B32">
        <v>24</v>
      </c>
      <c r="C32" t="s">
        <v>193</v>
      </c>
      <c r="D32">
        <v>8</v>
      </c>
      <c r="E32">
        <v>53</v>
      </c>
      <c r="F32" t="s">
        <v>211</v>
      </c>
      <c r="G32" t="s">
        <v>606</v>
      </c>
      <c r="H32" t="s">
        <v>827</v>
      </c>
      <c r="I32" t="s">
        <v>293</v>
      </c>
      <c r="J32" t="s">
        <v>106</v>
      </c>
      <c r="K32">
        <v>306</v>
      </c>
      <c r="L32" t="s">
        <v>413</v>
      </c>
      <c r="Q32" s="7">
        <v>73</v>
      </c>
      <c r="R32" t="str" cm="1">
        <f t="array" ref="R32">_xlfn.TEXTJOIN(", ",TRUE,_xlfn._xlws.SORT(_xlfn.UNIQUE(IF($E$2:$E$331=Q32,$F$2:$F$331,""))))</f>
        <v>Corvette Racing</v>
      </c>
      <c r="S32">
        <f t="shared" si="2"/>
        <v>3</v>
      </c>
      <c r="T32">
        <f t="shared" si="3"/>
        <v>0</v>
      </c>
      <c r="U32">
        <f t="shared" si="4"/>
        <v>1</v>
      </c>
      <c r="V32">
        <f t="shared" si="5"/>
        <v>0</v>
      </c>
      <c r="W32">
        <f t="shared" si="6"/>
        <v>976</v>
      </c>
      <c r="Y32" s="7" t="str">
        <v>JMB Racing</v>
      </c>
      <c r="Z32">
        <f t="shared" si="7"/>
        <v>1</v>
      </c>
      <c r="AA32">
        <f t="shared" si="8"/>
        <v>0</v>
      </c>
      <c r="AB32">
        <f t="shared" si="9"/>
        <v>0</v>
      </c>
      <c r="AC32">
        <f t="shared" si="10"/>
        <v>0</v>
      </c>
      <c r="AD32">
        <f t="shared" si="0"/>
        <v>292</v>
      </c>
      <c r="AE32" s="3">
        <f t="shared" si="11"/>
        <v>3978.7919999999999</v>
      </c>
    </row>
    <row r="33" spans="1:31" x14ac:dyDescent="0.25">
      <c r="A33">
        <v>2013</v>
      </c>
      <c r="B33">
        <v>26</v>
      </c>
      <c r="C33" t="s">
        <v>194</v>
      </c>
      <c r="D33">
        <v>2</v>
      </c>
      <c r="E33">
        <v>55</v>
      </c>
      <c r="F33" t="s">
        <v>23</v>
      </c>
      <c r="G33" t="s">
        <v>1548</v>
      </c>
      <c r="H33" t="s">
        <v>205</v>
      </c>
      <c r="I33" t="s">
        <v>31</v>
      </c>
      <c r="J33" t="s">
        <v>106</v>
      </c>
      <c r="K33">
        <v>305</v>
      </c>
      <c r="L33" t="s">
        <v>612</v>
      </c>
      <c r="Q33" s="7">
        <v>74</v>
      </c>
      <c r="R33" t="str" cm="1">
        <f t="array" ref="R33">_xlfn.TEXTJOIN(", ",TRUE,_xlfn._xlws.SORT(_xlfn.UNIQUE(IF($E$2:$E$331=Q33,$F$2:$F$331,""))))</f>
        <v>Corvette Racing, Kessel Racing, Riley Motorsports</v>
      </c>
      <c r="S33">
        <f t="shared" si="2"/>
        <v>5</v>
      </c>
      <c r="T33">
        <f t="shared" si="3"/>
        <v>0</v>
      </c>
      <c r="U33">
        <f t="shared" si="4"/>
        <v>0</v>
      </c>
      <c r="V33">
        <f t="shared" si="5"/>
        <v>1</v>
      </c>
      <c r="W33">
        <f t="shared" si="6"/>
        <v>1507</v>
      </c>
      <c r="Y33" s="7" t="str">
        <v>JMW Motorsport</v>
      </c>
      <c r="Z33">
        <f t="shared" si="7"/>
        <v>11</v>
      </c>
      <c r="AA33">
        <f t="shared" si="8"/>
        <v>1</v>
      </c>
      <c r="AB33">
        <f t="shared" si="9"/>
        <v>2</v>
      </c>
      <c r="AC33">
        <f t="shared" si="10"/>
        <v>3</v>
      </c>
      <c r="AD33">
        <f t="shared" si="0"/>
        <v>3022</v>
      </c>
      <c r="AE33" s="3">
        <f t="shared" si="11"/>
        <v>41177.771999999997</v>
      </c>
    </row>
    <row r="34" spans="1:31" x14ac:dyDescent="0.25">
      <c r="A34">
        <v>2013</v>
      </c>
      <c r="B34">
        <v>27</v>
      </c>
      <c r="C34" t="s">
        <v>194</v>
      </c>
      <c r="D34">
        <v>3</v>
      </c>
      <c r="E34">
        <v>61</v>
      </c>
      <c r="F34" t="s">
        <v>23</v>
      </c>
      <c r="G34" t="s">
        <v>613</v>
      </c>
      <c r="H34" t="s">
        <v>205</v>
      </c>
      <c r="I34" t="s">
        <v>31</v>
      </c>
      <c r="J34" t="s">
        <v>106</v>
      </c>
      <c r="K34">
        <v>305</v>
      </c>
      <c r="L34" t="s">
        <v>612</v>
      </c>
      <c r="Q34" s="7">
        <v>75</v>
      </c>
      <c r="R34" t="str" cm="1">
        <f t="array" ref="R34">_xlfn.TEXTJOIN(", ",TRUE,_xlfn._xlws.SORT(_xlfn.UNIQUE(IF($E$2:$E$331=Q34,$F$2:$F$331,""))))</f>
        <v>Iron Lynx, Prospeed Competition</v>
      </c>
      <c r="S34">
        <f t="shared" si="2"/>
        <v>5</v>
      </c>
      <c r="T34">
        <f t="shared" si="3"/>
        <v>0</v>
      </c>
      <c r="U34">
        <f t="shared" si="4"/>
        <v>0</v>
      </c>
      <c r="V34">
        <f t="shared" si="5"/>
        <v>3</v>
      </c>
      <c r="W34">
        <f t="shared" si="6"/>
        <v>1207</v>
      </c>
      <c r="Y34" s="7" t="str">
        <v>JWA-Avila</v>
      </c>
      <c r="Z34">
        <f t="shared" si="7"/>
        <v>1</v>
      </c>
      <c r="AA34">
        <f t="shared" si="8"/>
        <v>0</v>
      </c>
      <c r="AB34">
        <f t="shared" si="9"/>
        <v>0</v>
      </c>
      <c r="AC34">
        <f t="shared" si="10"/>
        <v>0</v>
      </c>
      <c r="AD34">
        <f t="shared" ref="AD34:AD65" si="25">SUMIF($F$2:$F$331,Y34,$K$2:$K$331)</f>
        <v>290</v>
      </c>
      <c r="AE34" s="3">
        <f t="shared" si="11"/>
        <v>3951.54</v>
      </c>
    </row>
    <row r="35" spans="1:31" x14ac:dyDescent="0.25">
      <c r="A35">
        <v>2013</v>
      </c>
      <c r="B35">
        <v>28</v>
      </c>
      <c r="C35" t="s">
        <v>194</v>
      </c>
      <c r="D35">
        <v>4</v>
      </c>
      <c r="E35">
        <v>77</v>
      </c>
      <c r="F35" t="s">
        <v>46</v>
      </c>
      <c r="G35" t="s">
        <v>1618</v>
      </c>
      <c r="H35" t="s">
        <v>610</v>
      </c>
      <c r="I35" t="s">
        <v>33</v>
      </c>
      <c r="J35" t="s">
        <v>106</v>
      </c>
      <c r="K35">
        <v>305</v>
      </c>
      <c r="L35" t="s">
        <v>612</v>
      </c>
      <c r="Q35" s="7">
        <v>76</v>
      </c>
      <c r="R35" t="str" cm="1">
        <f t="array" ref="R35">_xlfn.TEXTJOIN(", ",TRUE,_xlfn._xlws.SORT(_xlfn.UNIQUE(IF($E$2:$E$331=Q35,$F$2:$F$331,""))))</f>
        <v>IMSA Performance Matmut</v>
      </c>
      <c r="S35">
        <f t="shared" si="2"/>
        <v>2</v>
      </c>
      <c r="T35">
        <f t="shared" si="3"/>
        <v>1</v>
      </c>
      <c r="U35">
        <f t="shared" si="4"/>
        <v>1</v>
      </c>
      <c r="V35">
        <f t="shared" si="5"/>
        <v>0</v>
      </c>
      <c r="W35">
        <f t="shared" si="6"/>
        <v>629</v>
      </c>
      <c r="Y35" s="7" t="str">
        <v>KCMG</v>
      </c>
      <c r="Z35">
        <f t="shared" si="7"/>
        <v>1</v>
      </c>
      <c r="AA35">
        <f t="shared" si="8"/>
        <v>0</v>
      </c>
      <c r="AB35">
        <f t="shared" si="9"/>
        <v>0</v>
      </c>
      <c r="AC35">
        <f t="shared" si="10"/>
        <v>0</v>
      </c>
      <c r="AD35">
        <f t="shared" si="25"/>
        <v>300</v>
      </c>
      <c r="AE35" s="3">
        <f t="shared" si="11"/>
        <v>4087.7999999999997</v>
      </c>
    </row>
    <row r="36" spans="1:31" x14ac:dyDescent="0.25">
      <c r="A36">
        <v>2013</v>
      </c>
      <c r="B36">
        <v>29</v>
      </c>
      <c r="C36" t="s">
        <v>194</v>
      </c>
      <c r="D36">
        <v>5</v>
      </c>
      <c r="E36">
        <v>50</v>
      </c>
      <c r="F36" t="s">
        <v>27</v>
      </c>
      <c r="G36" t="s">
        <v>1570</v>
      </c>
      <c r="H36" t="s">
        <v>207</v>
      </c>
      <c r="I36" t="s">
        <v>34</v>
      </c>
      <c r="J36" t="s">
        <v>106</v>
      </c>
      <c r="K36">
        <v>302</v>
      </c>
      <c r="L36" t="s">
        <v>420</v>
      </c>
      <c r="Q36" s="7">
        <v>77</v>
      </c>
      <c r="R36" t="str" cm="1">
        <f t="array" ref="R36">_xlfn.TEXTJOIN(", ",TRUE,_xlfn._xlws.SORT(_xlfn.UNIQUE(IF($E$2:$E$331=Q36,$F$2:$F$331,""))))</f>
        <v>Proton Competition</v>
      </c>
      <c r="S36">
        <f t="shared" si="2"/>
        <v>12</v>
      </c>
      <c r="T36">
        <f t="shared" si="3"/>
        <v>1</v>
      </c>
      <c r="U36">
        <f t="shared" si="4"/>
        <v>3</v>
      </c>
      <c r="V36">
        <f t="shared" si="5"/>
        <v>2</v>
      </c>
      <c r="W36">
        <f t="shared" si="6"/>
        <v>3603</v>
      </c>
      <c r="Y36" s="7" t="str">
        <v>Keating Motorsports</v>
      </c>
      <c r="Z36">
        <f t="shared" si="7"/>
        <v>2</v>
      </c>
      <c r="AA36">
        <f t="shared" si="8"/>
        <v>0</v>
      </c>
      <c r="AB36">
        <f t="shared" si="9"/>
        <v>1</v>
      </c>
      <c r="AC36">
        <f t="shared" si="10"/>
        <v>1</v>
      </c>
      <c r="AD36">
        <f t="shared" si="25"/>
        <v>668</v>
      </c>
      <c r="AE36" s="3">
        <f t="shared" si="11"/>
        <v>9102.1679999999997</v>
      </c>
    </row>
    <row r="37" spans="1:31" x14ac:dyDescent="0.25">
      <c r="A37">
        <v>2013</v>
      </c>
      <c r="B37">
        <v>30</v>
      </c>
      <c r="C37" t="s">
        <v>194</v>
      </c>
      <c r="D37">
        <v>6</v>
      </c>
      <c r="E37">
        <v>96</v>
      </c>
      <c r="F37" t="s">
        <v>24</v>
      </c>
      <c r="G37" t="s">
        <v>1644</v>
      </c>
      <c r="H37" t="s">
        <v>709</v>
      </c>
      <c r="I37" t="s">
        <v>32</v>
      </c>
      <c r="J37" t="s">
        <v>106</v>
      </c>
      <c r="K37">
        <v>301</v>
      </c>
      <c r="L37" t="s">
        <v>619</v>
      </c>
      <c r="Q37" s="7">
        <v>78</v>
      </c>
      <c r="R37" t="str" cm="1">
        <f t="array" ref="R37">_xlfn.TEXTJOIN(", ",TRUE,_xlfn._xlws.SORT(_xlfn.UNIQUE(IF($E$2:$E$331=Q37,$F$2:$F$331,""))))</f>
        <v>KCMG, Proton Competition</v>
      </c>
      <c r="S37">
        <f t="shared" si="2"/>
        <v>3</v>
      </c>
      <c r="T37">
        <f t="shared" si="3"/>
        <v>0</v>
      </c>
      <c r="U37">
        <f t="shared" si="4"/>
        <v>0</v>
      </c>
      <c r="V37">
        <f t="shared" si="5"/>
        <v>0</v>
      </c>
      <c r="W37">
        <f t="shared" si="6"/>
        <v>962</v>
      </c>
      <c r="Y37" s="7" t="str">
        <v>Kessel Racing</v>
      </c>
      <c r="Z37">
        <f t="shared" si="7"/>
        <v>6</v>
      </c>
      <c r="AA37">
        <f t="shared" si="8"/>
        <v>0</v>
      </c>
      <c r="AB37">
        <f t="shared" si="9"/>
        <v>0</v>
      </c>
      <c r="AC37">
        <f t="shared" si="10"/>
        <v>2</v>
      </c>
      <c r="AD37">
        <f t="shared" si="25"/>
        <v>1675</v>
      </c>
      <c r="AE37" s="3">
        <f t="shared" si="11"/>
        <v>22823.55</v>
      </c>
    </row>
    <row r="38" spans="1:31" x14ac:dyDescent="0.25">
      <c r="A38">
        <v>2013</v>
      </c>
      <c r="B38">
        <v>31</v>
      </c>
      <c r="C38" t="s">
        <v>193</v>
      </c>
      <c r="D38">
        <v>9</v>
      </c>
      <c r="E38">
        <v>93</v>
      </c>
      <c r="F38" t="s">
        <v>211</v>
      </c>
      <c r="G38" t="s">
        <v>1619</v>
      </c>
      <c r="H38" t="s">
        <v>827</v>
      </c>
      <c r="I38" t="s">
        <v>293</v>
      </c>
      <c r="J38" t="s">
        <v>106</v>
      </c>
      <c r="K38">
        <v>301</v>
      </c>
      <c r="L38" t="s">
        <v>619</v>
      </c>
      <c r="Q38" s="7">
        <v>79</v>
      </c>
      <c r="R38" t="str" cm="1">
        <f t="array" ref="R38">_xlfn.TEXTJOIN(", ",TRUE,_xlfn._xlws.SORT(_xlfn.UNIQUE(IF($E$2:$E$331=Q38,$F$2:$F$331,""))))</f>
        <v>Flying Lizard Motorsports, Prospeed Competition, WeatherTech Racing</v>
      </c>
      <c r="S38">
        <f t="shared" si="2"/>
        <v>4</v>
      </c>
      <c r="T38">
        <f t="shared" si="3"/>
        <v>0</v>
      </c>
      <c r="U38">
        <f t="shared" si="4"/>
        <v>1</v>
      </c>
      <c r="V38">
        <f t="shared" si="5"/>
        <v>1</v>
      </c>
      <c r="W38">
        <f t="shared" si="6"/>
        <v>1114</v>
      </c>
      <c r="Y38" s="7" t="str">
        <v>Krohn Racing</v>
      </c>
      <c r="Z38">
        <f t="shared" si="7"/>
        <v>3</v>
      </c>
      <c r="AA38">
        <f t="shared" si="8"/>
        <v>0</v>
      </c>
      <c r="AB38">
        <f t="shared" si="9"/>
        <v>1</v>
      </c>
      <c r="AC38">
        <f t="shared" si="10"/>
        <v>1</v>
      </c>
      <c r="AD38">
        <f t="shared" si="25"/>
        <v>758</v>
      </c>
      <c r="AE38" s="3">
        <f t="shared" si="11"/>
        <v>10328.508</v>
      </c>
    </row>
    <row r="39" spans="1:31" x14ac:dyDescent="0.25">
      <c r="A39">
        <v>2013</v>
      </c>
      <c r="B39">
        <v>33</v>
      </c>
      <c r="C39" t="s">
        <v>194</v>
      </c>
      <c r="D39">
        <v>7</v>
      </c>
      <c r="E39">
        <v>67</v>
      </c>
      <c r="F39" t="s">
        <v>45</v>
      </c>
      <c r="G39" t="s">
        <v>1571</v>
      </c>
      <c r="H39" t="s">
        <v>610</v>
      </c>
      <c r="I39" t="s">
        <v>33</v>
      </c>
      <c r="J39" t="s">
        <v>106</v>
      </c>
      <c r="K39">
        <v>300</v>
      </c>
      <c r="L39" t="s">
        <v>626</v>
      </c>
      <c r="Q39" s="7">
        <v>80</v>
      </c>
      <c r="R39" t="str" cm="1">
        <f t="array" ref="R39">_xlfn.TEXTJOIN(", ",TRUE,_xlfn._xlws.SORT(_xlfn.UNIQUE(IF($E$2:$E$331=Q39,$F$2:$F$331,""))))</f>
        <v>Ebimotors, Flying Lizard Motorsports, Iron Lynx</v>
      </c>
      <c r="S39">
        <f t="shared" si="2"/>
        <v>4</v>
      </c>
      <c r="T39">
        <f t="shared" si="3"/>
        <v>0</v>
      </c>
      <c r="U39">
        <f t="shared" si="4"/>
        <v>1</v>
      </c>
      <c r="V39">
        <f t="shared" si="5"/>
        <v>1</v>
      </c>
      <c r="W39">
        <f t="shared" si="6"/>
        <v>1120</v>
      </c>
      <c r="Y39" s="7" t="str">
        <v>Larbre Compétition</v>
      </c>
      <c r="Z39">
        <f t="shared" si="7"/>
        <v>7</v>
      </c>
      <c r="AA39">
        <f t="shared" si="8"/>
        <v>1</v>
      </c>
      <c r="AB39">
        <f t="shared" si="9"/>
        <v>1</v>
      </c>
      <c r="AC39">
        <f t="shared" si="10"/>
        <v>1</v>
      </c>
      <c r="AD39">
        <f t="shared" si="25"/>
        <v>1927</v>
      </c>
      <c r="AE39" s="3">
        <f t="shared" si="11"/>
        <v>26257.302</v>
      </c>
    </row>
    <row r="40" spans="1:31" x14ac:dyDescent="0.25">
      <c r="A40">
        <v>2013</v>
      </c>
      <c r="B40">
        <v>35</v>
      </c>
      <c r="C40" t="s">
        <v>194</v>
      </c>
      <c r="D40">
        <v>8</v>
      </c>
      <c r="E40">
        <v>88</v>
      </c>
      <c r="F40" t="s">
        <v>46</v>
      </c>
      <c r="G40" t="s">
        <v>1640</v>
      </c>
      <c r="H40" t="s">
        <v>610</v>
      </c>
      <c r="I40" t="s">
        <v>33</v>
      </c>
      <c r="J40" t="s">
        <v>106</v>
      </c>
      <c r="K40">
        <v>300</v>
      </c>
      <c r="L40" t="s">
        <v>626</v>
      </c>
      <c r="Q40" s="7">
        <v>81</v>
      </c>
      <c r="R40" t="str" cm="1">
        <f t="array" ref="R40">_xlfn.TEXTJOIN(", ",TRUE,_xlfn._xlws.SORT(_xlfn.UNIQUE(IF($E$2:$E$331=Q40,$F$2:$F$331,""))))</f>
        <v>8 Star Motorsports, AF Corse, BMW Team MTEK</v>
      </c>
      <c r="S40">
        <f t="shared" si="2"/>
        <v>5</v>
      </c>
      <c r="T40">
        <f t="shared" si="3"/>
        <v>0</v>
      </c>
      <c r="U40">
        <f t="shared" si="4"/>
        <v>0</v>
      </c>
      <c r="V40">
        <f t="shared" si="5"/>
        <v>2</v>
      </c>
      <c r="W40">
        <f t="shared" si="6"/>
        <v>1027</v>
      </c>
      <c r="Y40" s="7" t="str">
        <v>Luxury Racing</v>
      </c>
      <c r="Z40">
        <f t="shared" si="7"/>
        <v>2</v>
      </c>
      <c r="AA40">
        <f t="shared" si="8"/>
        <v>0</v>
      </c>
      <c r="AB40">
        <f t="shared" si="9"/>
        <v>1</v>
      </c>
      <c r="AC40">
        <f t="shared" si="10"/>
        <v>1</v>
      </c>
      <c r="AD40">
        <f t="shared" si="25"/>
        <v>479</v>
      </c>
      <c r="AE40" s="3">
        <f t="shared" si="11"/>
        <v>6526.8539999999994</v>
      </c>
    </row>
    <row r="41" spans="1:31" x14ac:dyDescent="0.25">
      <c r="A41">
        <v>2013</v>
      </c>
      <c r="B41">
        <v>34</v>
      </c>
      <c r="C41" t="s">
        <v>193</v>
      </c>
      <c r="D41">
        <v>10</v>
      </c>
      <c r="E41">
        <v>66</v>
      </c>
      <c r="F41" t="s">
        <v>197</v>
      </c>
      <c r="G41" t="s">
        <v>1547</v>
      </c>
      <c r="H41" t="s">
        <v>205</v>
      </c>
      <c r="I41" t="s">
        <v>31</v>
      </c>
      <c r="J41" t="s">
        <v>366</v>
      </c>
      <c r="K41">
        <v>300</v>
      </c>
      <c r="L41" t="s">
        <v>626</v>
      </c>
      <c r="Q41" s="7">
        <v>82</v>
      </c>
      <c r="R41" t="str" cm="1">
        <f t="array" ref="R41">_xlfn.TEXTJOIN(", ",TRUE,_xlfn._xlws.SORT(_xlfn.UNIQUE(IF($E$2:$E$331=Q41,$F$2:$F$331,""))))</f>
        <v>BMW Team MTEK, Risi Competizione</v>
      </c>
      <c r="S41">
        <f t="shared" si="2"/>
        <v>5</v>
      </c>
      <c r="T41">
        <f t="shared" si="3"/>
        <v>0</v>
      </c>
      <c r="U41">
        <f t="shared" si="4"/>
        <v>1</v>
      </c>
      <c r="V41">
        <f t="shared" si="5"/>
        <v>2</v>
      </c>
      <c r="W41">
        <f t="shared" si="6"/>
        <v>1309</v>
      </c>
      <c r="Y41" s="7" t="str">
        <v>Luzich Racing</v>
      </c>
      <c r="Z41">
        <f t="shared" si="7"/>
        <v>1</v>
      </c>
      <c r="AA41">
        <f t="shared" si="8"/>
        <v>0</v>
      </c>
      <c r="AB41">
        <f t="shared" si="9"/>
        <v>0</v>
      </c>
      <c r="AC41">
        <f t="shared" si="10"/>
        <v>0</v>
      </c>
      <c r="AD41">
        <f t="shared" si="25"/>
        <v>335</v>
      </c>
      <c r="AE41" s="3">
        <f t="shared" si="11"/>
        <v>4564.71</v>
      </c>
    </row>
    <row r="42" spans="1:31" x14ac:dyDescent="0.25">
      <c r="A42">
        <v>2013</v>
      </c>
      <c r="B42">
        <v>36</v>
      </c>
      <c r="C42" t="s">
        <v>194</v>
      </c>
      <c r="D42">
        <v>9</v>
      </c>
      <c r="E42">
        <v>75</v>
      </c>
      <c r="F42" t="s">
        <v>53</v>
      </c>
      <c r="G42" t="s">
        <v>1572</v>
      </c>
      <c r="H42" t="s">
        <v>610</v>
      </c>
      <c r="I42" t="s">
        <v>33</v>
      </c>
      <c r="J42" t="s">
        <v>106</v>
      </c>
      <c r="K42">
        <v>298</v>
      </c>
      <c r="L42" t="s">
        <v>428</v>
      </c>
      <c r="Q42" s="7">
        <v>83</v>
      </c>
      <c r="R42" t="str" cm="1">
        <f t="array" ref="R42">_xlfn.TEXTJOIN(", ",TRUE,_xlfn._xlws.SORT(_xlfn.UNIQUE(IF($E$2:$E$331=Q42,$F$2:$F$331,""))))</f>
        <v>AF Corse, DH Racing, JMB Racing, Kessel Racing, Richard Mille AF Corse</v>
      </c>
      <c r="S42">
        <f t="shared" si="2"/>
        <v>8</v>
      </c>
      <c r="T42">
        <f t="shared" si="3"/>
        <v>1</v>
      </c>
      <c r="U42">
        <f t="shared" si="4"/>
        <v>3</v>
      </c>
      <c r="V42">
        <f t="shared" si="5"/>
        <v>1</v>
      </c>
      <c r="W42">
        <f t="shared" si="6"/>
        <v>2315</v>
      </c>
      <c r="Y42" s="7" t="str">
        <v>MR Racing</v>
      </c>
      <c r="Z42">
        <f t="shared" si="7"/>
        <v>2</v>
      </c>
      <c r="AA42">
        <f t="shared" si="8"/>
        <v>0</v>
      </c>
      <c r="AB42">
        <f t="shared" si="9"/>
        <v>0</v>
      </c>
      <c r="AC42">
        <f t="shared" si="10"/>
        <v>1</v>
      </c>
      <c r="AD42">
        <f t="shared" si="25"/>
        <v>496</v>
      </c>
      <c r="AE42" s="3">
        <f t="shared" si="11"/>
        <v>6758.4960000000001</v>
      </c>
    </row>
    <row r="43" spans="1:31" x14ac:dyDescent="0.25">
      <c r="A43">
        <v>2013</v>
      </c>
      <c r="B43">
        <v>37</v>
      </c>
      <c r="C43" t="s">
        <v>194</v>
      </c>
      <c r="D43">
        <v>10</v>
      </c>
      <c r="E43">
        <v>81</v>
      </c>
      <c r="F43" t="s">
        <v>44</v>
      </c>
      <c r="G43" t="s">
        <v>362</v>
      </c>
      <c r="H43" t="s">
        <v>205</v>
      </c>
      <c r="I43" t="s">
        <v>31</v>
      </c>
      <c r="J43" t="s">
        <v>106</v>
      </c>
      <c r="K43">
        <v>294</v>
      </c>
      <c r="L43" t="s">
        <v>633</v>
      </c>
      <c r="Q43" s="7">
        <v>84</v>
      </c>
      <c r="R43" t="str" cm="1">
        <f t="array" ref="R43">_xlfn.TEXTJOIN(", ",TRUE,_xlfn._xlws.SORT(_xlfn.UNIQUE(IF($E$2:$E$331=Q43,$F$2:$F$331,""))))</f>
        <v>JMW Motorsport</v>
      </c>
      <c r="S43">
        <f t="shared" si="2"/>
        <v>3</v>
      </c>
      <c r="T43">
        <f t="shared" si="3"/>
        <v>1</v>
      </c>
      <c r="U43">
        <f t="shared" si="4"/>
        <v>2</v>
      </c>
      <c r="V43">
        <f t="shared" si="5"/>
        <v>0</v>
      </c>
      <c r="W43">
        <f t="shared" si="6"/>
        <v>999</v>
      </c>
      <c r="Y43" s="7" t="str">
        <v>Northwest AMR</v>
      </c>
      <c r="Z43">
        <f t="shared" si="7"/>
        <v>2</v>
      </c>
      <c r="AA43">
        <f t="shared" si="8"/>
        <v>0</v>
      </c>
      <c r="AB43">
        <f t="shared" si="9"/>
        <v>1</v>
      </c>
      <c r="AC43">
        <f t="shared" si="10"/>
        <v>0</v>
      </c>
      <c r="AD43">
        <f t="shared" si="25"/>
        <v>652</v>
      </c>
      <c r="AE43" s="3">
        <f t="shared" si="11"/>
        <v>8884.152</v>
      </c>
    </row>
    <row r="44" spans="1:31" x14ac:dyDescent="0.25">
      <c r="A44">
        <v>2013</v>
      </c>
      <c r="B44">
        <v>41</v>
      </c>
      <c r="C44" t="s">
        <v>194</v>
      </c>
      <c r="D44">
        <v>11</v>
      </c>
      <c r="E44">
        <v>70</v>
      </c>
      <c r="F44" t="s">
        <v>27</v>
      </c>
      <c r="G44" t="s">
        <v>1620</v>
      </c>
      <c r="H44" t="s">
        <v>207</v>
      </c>
      <c r="I44" t="s">
        <v>34</v>
      </c>
      <c r="J44" t="s">
        <v>106</v>
      </c>
      <c r="K44">
        <v>268</v>
      </c>
      <c r="L44" t="s">
        <v>645</v>
      </c>
      <c r="Q44" s="7">
        <v>85</v>
      </c>
      <c r="R44" t="str" cm="1">
        <f t="array" ref="R44">_xlfn.TEXTJOIN(", ",TRUE,_xlfn._xlws.SORT(_xlfn.UNIQUE(IF($E$2:$E$331=Q44,$F$2:$F$331,""))))</f>
        <v>Iron Dames, Iron Lynx, Keating Motorsports</v>
      </c>
      <c r="S44">
        <f t="shared" si="2"/>
        <v>6</v>
      </c>
      <c r="T44">
        <f t="shared" si="3"/>
        <v>0</v>
      </c>
      <c r="U44">
        <f t="shared" si="4"/>
        <v>1</v>
      </c>
      <c r="V44">
        <f t="shared" si="5"/>
        <v>1</v>
      </c>
      <c r="W44">
        <f t="shared" si="6"/>
        <v>1983</v>
      </c>
      <c r="Y44" s="7" t="str">
        <v>Porsche GT Team</v>
      </c>
      <c r="Z44">
        <f t="shared" si="7"/>
        <v>24</v>
      </c>
      <c r="AA44">
        <f t="shared" si="8"/>
        <v>3</v>
      </c>
      <c r="AB44">
        <f t="shared" si="9"/>
        <v>9</v>
      </c>
      <c r="AC44">
        <f t="shared" si="10"/>
        <v>5</v>
      </c>
      <c r="AD44">
        <f t="shared" si="25"/>
        <v>6934</v>
      </c>
      <c r="AE44" s="3">
        <f t="shared" si="11"/>
        <v>94482.683999999994</v>
      </c>
    </row>
    <row r="45" spans="1:31" x14ac:dyDescent="0.25">
      <c r="A45">
        <v>2013</v>
      </c>
      <c r="B45" t="s">
        <v>490</v>
      </c>
      <c r="C45" t="s">
        <v>193</v>
      </c>
      <c r="D45" t="s">
        <v>6</v>
      </c>
      <c r="E45">
        <v>99</v>
      </c>
      <c r="F45" t="s">
        <v>24</v>
      </c>
      <c r="G45" t="s">
        <v>648</v>
      </c>
      <c r="H45" t="s">
        <v>709</v>
      </c>
      <c r="I45" t="s">
        <v>32</v>
      </c>
      <c r="J45" t="s">
        <v>106</v>
      </c>
      <c r="K45">
        <v>248</v>
      </c>
      <c r="L45" t="s">
        <v>495</v>
      </c>
      <c r="Q45" s="7">
        <v>86</v>
      </c>
      <c r="R45" t="str" cm="1">
        <f t="array" ref="R45">_xlfn.TEXTJOIN(", ",TRUE,_xlfn._xlws.SORT(_xlfn.UNIQUE(IF($E$2:$E$331=Q45,$F$2:$F$331,""))))</f>
        <v>GR Racing, Gulf Racing, Gulf Racing UK</v>
      </c>
      <c r="S45">
        <f t="shared" si="2"/>
        <v>8</v>
      </c>
      <c r="T45">
        <f t="shared" si="3"/>
        <v>0</v>
      </c>
      <c r="U45">
        <f t="shared" si="4"/>
        <v>1</v>
      </c>
      <c r="V45">
        <f t="shared" si="5"/>
        <v>0</v>
      </c>
      <c r="W45">
        <f t="shared" si="6"/>
        <v>2581</v>
      </c>
      <c r="Y45" s="7" t="str">
        <v>Project 1</v>
      </c>
      <c r="Z45">
        <f t="shared" si="7"/>
        <v>10</v>
      </c>
      <c r="AA45">
        <f t="shared" si="8"/>
        <v>1</v>
      </c>
      <c r="AB45">
        <f t="shared" si="9"/>
        <v>1</v>
      </c>
      <c r="AC45">
        <f t="shared" si="10"/>
        <v>4</v>
      </c>
      <c r="AD45">
        <f t="shared" si="25"/>
        <v>2493</v>
      </c>
      <c r="AE45" s="3">
        <f t="shared" si="11"/>
        <v>33969.618000000002</v>
      </c>
    </row>
    <row r="46" spans="1:31" x14ac:dyDescent="0.25">
      <c r="A46">
        <v>2013</v>
      </c>
      <c r="B46" t="s">
        <v>490</v>
      </c>
      <c r="C46" t="s">
        <v>193</v>
      </c>
      <c r="D46" t="s">
        <v>6</v>
      </c>
      <c r="E46">
        <v>98</v>
      </c>
      <c r="F46" t="s">
        <v>24</v>
      </c>
      <c r="G46" t="s">
        <v>655</v>
      </c>
      <c r="H46" t="s">
        <v>709</v>
      </c>
      <c r="I46" t="s">
        <v>32</v>
      </c>
      <c r="J46" t="s">
        <v>106</v>
      </c>
      <c r="K46">
        <v>221</v>
      </c>
      <c r="L46" t="s">
        <v>330</v>
      </c>
      <c r="Q46" s="7">
        <v>88</v>
      </c>
      <c r="R46" t="str" cm="1">
        <f t="array" ref="R46">_xlfn.TEXTJOIN(", ",TRUE,_xlfn._xlws.SORT(_xlfn.UNIQUE(IF($E$2:$E$331=Q46,$F$2:$F$331,""))))</f>
        <v>Proton Competition</v>
      </c>
      <c r="S46">
        <f t="shared" si="2"/>
        <v>12</v>
      </c>
      <c r="T46">
        <f t="shared" si="3"/>
        <v>0</v>
      </c>
      <c r="U46">
        <f t="shared" si="4"/>
        <v>2</v>
      </c>
      <c r="V46">
        <f t="shared" si="5"/>
        <v>7</v>
      </c>
      <c r="W46">
        <f t="shared" si="6"/>
        <v>2625</v>
      </c>
      <c r="Y46" s="7" t="str">
        <v>Prospeed Competition</v>
      </c>
      <c r="Z46">
        <f t="shared" si="7"/>
        <v>4</v>
      </c>
      <c r="AA46">
        <f t="shared" si="8"/>
        <v>0</v>
      </c>
      <c r="AB46">
        <f t="shared" si="9"/>
        <v>0</v>
      </c>
      <c r="AC46">
        <f t="shared" si="10"/>
        <v>2</v>
      </c>
      <c r="AD46">
        <f t="shared" si="25"/>
        <v>991</v>
      </c>
      <c r="AE46" s="3">
        <f t="shared" si="11"/>
        <v>13503.366</v>
      </c>
    </row>
    <row r="47" spans="1:31" x14ac:dyDescent="0.25">
      <c r="A47">
        <v>2013</v>
      </c>
      <c r="B47" t="s">
        <v>490</v>
      </c>
      <c r="C47" t="s">
        <v>194</v>
      </c>
      <c r="D47" t="s">
        <v>6</v>
      </c>
      <c r="E47">
        <v>54</v>
      </c>
      <c r="F47" t="s">
        <v>23</v>
      </c>
      <c r="G47" t="s">
        <v>1573</v>
      </c>
      <c r="H47" t="s">
        <v>205</v>
      </c>
      <c r="I47" t="s">
        <v>31</v>
      </c>
      <c r="J47" t="s">
        <v>106</v>
      </c>
      <c r="K47">
        <v>147</v>
      </c>
      <c r="L47" t="s">
        <v>495</v>
      </c>
      <c r="Q47" s="7">
        <v>89</v>
      </c>
      <c r="R47" t="str" cm="1">
        <f t="array" ref="R47">_xlfn.TEXTJOIN(", ",TRUE,_xlfn._xlws.SORT(_xlfn.UNIQUE(IF($E$2:$E$331=Q47,$F$2:$F$331,""))))</f>
        <v>Project 1, Proton Competition, Risi Competizione</v>
      </c>
      <c r="S47">
        <f t="shared" si="2"/>
        <v>3</v>
      </c>
      <c r="T47">
        <f t="shared" si="3"/>
        <v>0</v>
      </c>
      <c r="U47">
        <f t="shared" si="4"/>
        <v>0</v>
      </c>
      <c r="V47">
        <f t="shared" si="5"/>
        <v>1</v>
      </c>
      <c r="W47">
        <f t="shared" si="6"/>
        <v>692</v>
      </c>
      <c r="Y47" s="7" t="str">
        <v>Proton Competition</v>
      </c>
      <c r="Z47">
        <f t="shared" si="7"/>
        <v>35</v>
      </c>
      <c r="AA47">
        <f t="shared" si="8"/>
        <v>1</v>
      </c>
      <c r="AB47">
        <f t="shared" si="9"/>
        <v>5</v>
      </c>
      <c r="AC47">
        <f t="shared" si="10"/>
        <v>14</v>
      </c>
      <c r="AD47">
        <f t="shared" si="25"/>
        <v>8603</v>
      </c>
      <c r="AE47" s="3">
        <f t="shared" si="11"/>
        <v>117224.47799999999</v>
      </c>
    </row>
    <row r="48" spans="1:31" x14ac:dyDescent="0.25">
      <c r="A48">
        <v>2013</v>
      </c>
      <c r="B48" t="s">
        <v>490</v>
      </c>
      <c r="C48" t="s">
        <v>194</v>
      </c>
      <c r="D48" t="s">
        <v>6</v>
      </c>
      <c r="E48">
        <v>57</v>
      </c>
      <c r="F48" t="s">
        <v>28</v>
      </c>
      <c r="G48" t="s">
        <v>1615</v>
      </c>
      <c r="H48" t="s">
        <v>205</v>
      </c>
      <c r="I48" t="s">
        <v>31</v>
      </c>
      <c r="J48" t="s">
        <v>106</v>
      </c>
      <c r="K48">
        <v>111</v>
      </c>
      <c r="L48" t="s">
        <v>495</v>
      </c>
      <c r="Q48" s="7">
        <v>90</v>
      </c>
      <c r="R48" t="str" cm="1">
        <f t="array" ref="R48">_xlfn.TEXTJOIN(", ",TRUE,_xlfn._xlws.SORT(_xlfn.UNIQUE(IF($E$2:$E$331=Q48,$F$2:$F$331,""))))</f>
        <v>8 Star Motorsports, TF Sport</v>
      </c>
      <c r="S48">
        <f t="shared" si="2"/>
        <v>5</v>
      </c>
      <c r="T48">
        <f t="shared" si="3"/>
        <v>1</v>
      </c>
      <c r="U48">
        <f t="shared" si="4"/>
        <v>1</v>
      </c>
      <c r="V48">
        <f t="shared" si="5"/>
        <v>1</v>
      </c>
      <c r="W48">
        <f t="shared" si="6"/>
        <v>1629</v>
      </c>
      <c r="Y48" s="7" t="str">
        <v>Ram Racing</v>
      </c>
      <c r="Z48">
        <f t="shared" si="7"/>
        <v>2</v>
      </c>
      <c r="AA48">
        <f t="shared" si="8"/>
        <v>0</v>
      </c>
      <c r="AB48">
        <f t="shared" si="9"/>
        <v>0</v>
      </c>
      <c r="AC48">
        <f t="shared" si="10"/>
        <v>1</v>
      </c>
      <c r="AD48">
        <f t="shared" si="25"/>
        <v>459</v>
      </c>
      <c r="AE48" s="3">
        <f t="shared" si="11"/>
        <v>6254.3339999999998</v>
      </c>
    </row>
    <row r="49" spans="1:31" x14ac:dyDescent="0.25">
      <c r="A49">
        <v>2013</v>
      </c>
      <c r="B49" t="s">
        <v>490</v>
      </c>
      <c r="C49" t="s">
        <v>194</v>
      </c>
      <c r="D49" t="s">
        <v>6</v>
      </c>
      <c r="E49">
        <v>95</v>
      </c>
      <c r="F49" t="s">
        <v>24</v>
      </c>
      <c r="G49" t="s">
        <v>563</v>
      </c>
      <c r="H49" t="s">
        <v>709</v>
      </c>
      <c r="I49" t="s">
        <v>32</v>
      </c>
      <c r="J49" t="s">
        <v>106</v>
      </c>
      <c r="K49">
        <v>2</v>
      </c>
      <c r="L49" t="s">
        <v>669</v>
      </c>
      <c r="Q49" s="7">
        <v>91</v>
      </c>
      <c r="R49" t="str" cm="1">
        <f t="array" ref="R49">_xlfn.TEXTJOIN(", ",TRUE,_xlfn._xlws.SORT(_xlfn.UNIQUE(IF($E$2:$E$331=Q49,$F$2:$F$331,""))))</f>
        <v>Porsche GT Team</v>
      </c>
      <c r="S49">
        <f t="shared" si="2"/>
        <v>10</v>
      </c>
      <c r="T49">
        <f t="shared" si="3"/>
        <v>1</v>
      </c>
      <c r="U49">
        <f t="shared" si="4"/>
        <v>4</v>
      </c>
      <c r="V49">
        <f t="shared" si="5"/>
        <v>1</v>
      </c>
      <c r="W49">
        <f t="shared" si="6"/>
        <v>3138</v>
      </c>
      <c r="Y49" s="7" t="str">
        <v>Red River Racing</v>
      </c>
      <c r="Z49">
        <f t="shared" si="7"/>
        <v>1</v>
      </c>
      <c r="AA49">
        <f t="shared" si="8"/>
        <v>0</v>
      </c>
      <c r="AB49">
        <f t="shared" si="9"/>
        <v>0</v>
      </c>
      <c r="AC49">
        <f t="shared" si="10"/>
        <v>0</v>
      </c>
      <c r="AD49">
        <f t="shared" si="25"/>
        <v>325</v>
      </c>
      <c r="AE49" s="3">
        <f t="shared" si="11"/>
        <v>4428.45</v>
      </c>
    </row>
    <row r="50" spans="1:31" x14ac:dyDescent="0.25">
      <c r="A50">
        <v>2014</v>
      </c>
      <c r="B50" t="s">
        <v>754</v>
      </c>
      <c r="C50" t="s">
        <v>193</v>
      </c>
      <c r="D50" t="s">
        <v>6</v>
      </c>
      <c r="E50">
        <v>99</v>
      </c>
      <c r="F50" t="s">
        <v>24</v>
      </c>
      <c r="G50" t="s">
        <v>611</v>
      </c>
      <c r="H50" t="s">
        <v>709</v>
      </c>
      <c r="I50" t="s">
        <v>32</v>
      </c>
      <c r="J50" t="s">
        <v>106</v>
      </c>
      <c r="K50">
        <v>0</v>
      </c>
      <c r="L50" t="s">
        <v>756</v>
      </c>
      <c r="Q50" s="7">
        <v>92</v>
      </c>
      <c r="R50" t="str" cm="1">
        <f t="array" ref="R50">_xlfn.TEXTJOIN(", ",TRUE,_xlfn._xlws.SORT(_xlfn.UNIQUE(IF($E$2:$E$331=Q50,$F$2:$F$331,""))))</f>
        <v>Porsche GT Team</v>
      </c>
      <c r="S50">
        <f t="shared" si="2"/>
        <v>10</v>
      </c>
      <c r="T50">
        <f t="shared" si="3"/>
        <v>2</v>
      </c>
      <c r="U50">
        <f t="shared" si="4"/>
        <v>4</v>
      </c>
      <c r="V50">
        <f t="shared" si="5"/>
        <v>3</v>
      </c>
      <c r="W50">
        <f t="shared" si="6"/>
        <v>2689</v>
      </c>
      <c r="Y50" s="7" t="str">
        <v>Richard Mille AF Corse</v>
      </c>
      <c r="Z50">
        <f t="shared" si="7"/>
        <v>1</v>
      </c>
      <c r="AA50">
        <f t="shared" si="8"/>
        <v>0</v>
      </c>
      <c r="AB50">
        <f t="shared" si="9"/>
        <v>0</v>
      </c>
      <c r="AC50">
        <f t="shared" si="10"/>
        <v>1</v>
      </c>
      <c r="AD50">
        <f t="shared" si="25"/>
        <v>33</v>
      </c>
      <c r="AE50" s="3">
        <f t="shared" si="11"/>
        <v>449.65799999999996</v>
      </c>
    </row>
    <row r="51" spans="1:31" x14ac:dyDescent="0.25">
      <c r="A51">
        <v>2014</v>
      </c>
      <c r="B51">
        <v>15</v>
      </c>
      <c r="C51" t="s">
        <v>193</v>
      </c>
      <c r="D51">
        <v>1</v>
      </c>
      <c r="E51">
        <v>51</v>
      </c>
      <c r="F51" t="s">
        <v>23</v>
      </c>
      <c r="G51" t="s">
        <v>1549</v>
      </c>
      <c r="H51" t="s">
        <v>205</v>
      </c>
      <c r="I51" t="s">
        <v>31</v>
      </c>
      <c r="J51" t="s">
        <v>106</v>
      </c>
      <c r="K51">
        <v>339</v>
      </c>
      <c r="L51" t="s">
        <v>703</v>
      </c>
      <c r="Q51" s="7">
        <v>93</v>
      </c>
      <c r="R51" t="str" cm="1">
        <f t="array" ref="R51">_xlfn.TEXTJOIN(", ",TRUE,_xlfn._xlws.SORT(_xlfn.UNIQUE(IF($E$2:$E$331=Q51,$F$2:$F$331,""))))</f>
        <v>Porsche GT Team, Proton Competition, SRT Motorsports</v>
      </c>
      <c r="S51">
        <f t="shared" si="2"/>
        <v>5</v>
      </c>
      <c r="T51">
        <f t="shared" si="3"/>
        <v>0</v>
      </c>
      <c r="U51">
        <f t="shared" si="4"/>
        <v>1</v>
      </c>
      <c r="V51">
        <f t="shared" si="5"/>
        <v>0</v>
      </c>
      <c r="W51">
        <f t="shared" si="6"/>
        <v>1635</v>
      </c>
      <c r="Y51" s="7" t="str">
        <v>Riley Motorsports</v>
      </c>
      <c r="Z51">
        <f t="shared" si="7"/>
        <v>1</v>
      </c>
      <c r="AA51">
        <f t="shared" si="8"/>
        <v>0</v>
      </c>
      <c r="AB51">
        <f t="shared" si="9"/>
        <v>0</v>
      </c>
      <c r="AC51">
        <f t="shared" si="10"/>
        <v>0</v>
      </c>
      <c r="AD51">
        <f t="shared" si="25"/>
        <v>347</v>
      </c>
      <c r="AE51" s="3">
        <f t="shared" si="11"/>
        <v>4728.2219999999998</v>
      </c>
    </row>
    <row r="52" spans="1:31" x14ac:dyDescent="0.25">
      <c r="A52">
        <v>2014</v>
      </c>
      <c r="B52">
        <v>16</v>
      </c>
      <c r="C52" t="s">
        <v>193</v>
      </c>
      <c r="D52">
        <v>2</v>
      </c>
      <c r="E52">
        <v>73</v>
      </c>
      <c r="F52" t="s">
        <v>107</v>
      </c>
      <c r="G52" t="s">
        <v>433</v>
      </c>
      <c r="H52" t="s">
        <v>704</v>
      </c>
      <c r="I52" t="s">
        <v>34</v>
      </c>
      <c r="J52" t="s">
        <v>106</v>
      </c>
      <c r="K52">
        <v>338</v>
      </c>
      <c r="L52" t="s">
        <v>604</v>
      </c>
      <c r="Q52" s="7">
        <v>94</v>
      </c>
      <c r="R52" t="str" cm="1">
        <f t="array" ref="R52">_xlfn.TEXTJOIN(", ",TRUE,_xlfn._xlws.SORT(_xlfn.UNIQUE(IF($E$2:$E$331=Q52,$F$2:$F$331,""))))</f>
        <v>Porsche GT Team</v>
      </c>
      <c r="S52">
        <f t="shared" si="2"/>
        <v>2</v>
      </c>
      <c r="T52">
        <f t="shared" si="3"/>
        <v>0</v>
      </c>
      <c r="U52">
        <f t="shared" si="4"/>
        <v>0</v>
      </c>
      <c r="V52">
        <f t="shared" si="5"/>
        <v>1</v>
      </c>
      <c r="W52">
        <f t="shared" si="6"/>
        <v>431</v>
      </c>
      <c r="Y52" s="7" t="str">
        <v>Riley Motorsports-TI Auto</v>
      </c>
      <c r="Z52">
        <f t="shared" si="7"/>
        <v>1</v>
      </c>
      <c r="AA52">
        <f t="shared" si="8"/>
        <v>0</v>
      </c>
      <c r="AB52">
        <f t="shared" si="9"/>
        <v>0</v>
      </c>
      <c r="AC52">
        <f t="shared" si="10"/>
        <v>1</v>
      </c>
      <c r="AD52">
        <f t="shared" si="25"/>
        <v>304</v>
      </c>
      <c r="AE52" s="3">
        <f t="shared" si="11"/>
        <v>4142.3040000000001</v>
      </c>
    </row>
    <row r="53" spans="1:31" x14ac:dyDescent="0.25">
      <c r="A53">
        <v>2014</v>
      </c>
      <c r="B53">
        <v>17</v>
      </c>
      <c r="C53" t="s">
        <v>193</v>
      </c>
      <c r="D53">
        <v>3</v>
      </c>
      <c r="E53">
        <v>92</v>
      </c>
      <c r="F53" t="s">
        <v>81</v>
      </c>
      <c r="G53" t="s">
        <v>1645</v>
      </c>
      <c r="H53" t="s">
        <v>593</v>
      </c>
      <c r="I53" t="s">
        <v>33</v>
      </c>
      <c r="J53" t="s">
        <v>106</v>
      </c>
      <c r="K53">
        <v>337</v>
      </c>
      <c r="L53" t="s">
        <v>413</v>
      </c>
      <c r="Q53" s="7">
        <v>95</v>
      </c>
      <c r="R53" t="str" cm="1">
        <f t="array" ref="R53">_xlfn.TEXTJOIN(", ",TRUE,_xlfn._xlws.SORT(_xlfn.UNIQUE(IF($E$2:$E$331=Q53,$F$2:$F$331,""))))</f>
        <v>Aston Martin Racing, TF Sport</v>
      </c>
      <c r="S53">
        <f t="shared" si="2"/>
        <v>9</v>
      </c>
      <c r="T53">
        <f t="shared" si="3"/>
        <v>1</v>
      </c>
      <c r="U53">
        <f t="shared" si="4"/>
        <v>2</v>
      </c>
      <c r="V53">
        <f t="shared" si="5"/>
        <v>2</v>
      </c>
      <c r="W53">
        <f t="shared" si="6"/>
        <v>2484</v>
      </c>
      <c r="Y53" s="7" t="str">
        <v>Rinaldi Racing</v>
      </c>
      <c r="Z53">
        <f t="shared" si="7"/>
        <v>1</v>
      </c>
      <c r="AA53">
        <f t="shared" si="8"/>
        <v>0</v>
      </c>
      <c r="AB53">
        <f t="shared" si="9"/>
        <v>0</v>
      </c>
      <c r="AC53">
        <f t="shared" si="10"/>
        <v>1</v>
      </c>
      <c r="AD53">
        <f t="shared" si="25"/>
        <v>271</v>
      </c>
      <c r="AE53" s="3">
        <f t="shared" si="11"/>
        <v>3692.6459999999997</v>
      </c>
    </row>
    <row r="54" spans="1:31" x14ac:dyDescent="0.25">
      <c r="A54">
        <v>2014</v>
      </c>
      <c r="B54">
        <v>19</v>
      </c>
      <c r="C54" t="s">
        <v>194</v>
      </c>
      <c r="D54">
        <v>1</v>
      </c>
      <c r="E54">
        <v>95</v>
      </c>
      <c r="F54" t="s">
        <v>24</v>
      </c>
      <c r="G54" t="s">
        <v>399</v>
      </c>
      <c r="H54" t="s">
        <v>709</v>
      </c>
      <c r="I54" t="s">
        <v>32</v>
      </c>
      <c r="J54" t="s">
        <v>106</v>
      </c>
      <c r="K54">
        <v>334</v>
      </c>
      <c r="L54" t="s">
        <v>710</v>
      </c>
      <c r="Q54" s="7">
        <v>96</v>
      </c>
      <c r="R54" t="str" cm="1">
        <f t="array" ref="R54">_xlfn.TEXTJOIN(", ",TRUE,_xlfn._xlws.SORT(_xlfn.UNIQUE(IF($E$2:$E$331=Q54,$F$2:$F$331,""))))</f>
        <v>Aston Martin Racing</v>
      </c>
      <c r="S54">
        <f t="shared" si="2"/>
        <v>2</v>
      </c>
      <c r="T54">
        <f t="shared" si="3"/>
        <v>0</v>
      </c>
      <c r="U54">
        <f t="shared" si="4"/>
        <v>0</v>
      </c>
      <c r="V54">
        <f t="shared" si="5"/>
        <v>1</v>
      </c>
      <c r="W54">
        <f t="shared" si="6"/>
        <v>488</v>
      </c>
      <c r="Y54" s="7" t="str">
        <v>Risi Competizione</v>
      </c>
      <c r="Z54">
        <f t="shared" si="7"/>
        <v>4</v>
      </c>
      <c r="AA54">
        <f t="shared" si="8"/>
        <v>0</v>
      </c>
      <c r="AB54">
        <f t="shared" si="9"/>
        <v>1</v>
      </c>
      <c r="AC54">
        <f t="shared" si="10"/>
        <v>1</v>
      </c>
      <c r="AD54">
        <f t="shared" si="25"/>
        <v>1080</v>
      </c>
      <c r="AE54" s="3">
        <f t="shared" si="11"/>
        <v>14716.08</v>
      </c>
    </row>
    <row r="55" spans="1:31" x14ac:dyDescent="0.25">
      <c r="A55">
        <v>2014</v>
      </c>
      <c r="B55">
        <v>20</v>
      </c>
      <c r="C55" t="s">
        <v>193</v>
      </c>
      <c r="D55">
        <v>4</v>
      </c>
      <c r="E55">
        <v>74</v>
      </c>
      <c r="F55" t="s">
        <v>107</v>
      </c>
      <c r="G55" t="s">
        <v>1621</v>
      </c>
      <c r="H55" t="s">
        <v>704</v>
      </c>
      <c r="I55" t="s">
        <v>34</v>
      </c>
      <c r="J55" t="s">
        <v>106</v>
      </c>
      <c r="K55">
        <v>333</v>
      </c>
      <c r="L55" t="s">
        <v>420</v>
      </c>
      <c r="Q55" s="7">
        <v>97</v>
      </c>
      <c r="R55" t="str" cm="1">
        <f t="array" ref="R55">_xlfn.TEXTJOIN(", ",TRUE,_xlfn._xlws.SORT(_xlfn.UNIQUE(IF($E$2:$E$331=Q55,$F$2:$F$331,""))))</f>
        <v>Aston Martin Racing</v>
      </c>
      <c r="S55">
        <f t="shared" si="2"/>
        <v>9</v>
      </c>
      <c r="T55">
        <f t="shared" si="3"/>
        <v>2</v>
      </c>
      <c r="U55">
        <f t="shared" si="4"/>
        <v>4</v>
      </c>
      <c r="V55">
        <f t="shared" si="5"/>
        <v>1</v>
      </c>
      <c r="W55">
        <f t="shared" si="6"/>
        <v>2741</v>
      </c>
      <c r="Y55" s="7" t="str">
        <v>Scuderia Corsa</v>
      </c>
      <c r="Z55">
        <f t="shared" si="7"/>
        <v>4</v>
      </c>
      <c r="AA55">
        <f t="shared" si="8"/>
        <v>1</v>
      </c>
      <c r="AB55">
        <f t="shared" si="9"/>
        <v>3</v>
      </c>
      <c r="AC55">
        <f t="shared" si="10"/>
        <v>0</v>
      </c>
      <c r="AD55">
        <f t="shared" si="25"/>
        <v>1306</v>
      </c>
      <c r="AE55" s="3">
        <f t="shared" si="11"/>
        <v>17795.556</v>
      </c>
    </row>
    <row r="56" spans="1:31" x14ac:dyDescent="0.25">
      <c r="A56">
        <v>2014</v>
      </c>
      <c r="B56">
        <v>21</v>
      </c>
      <c r="C56" t="s">
        <v>194</v>
      </c>
      <c r="D56">
        <v>2</v>
      </c>
      <c r="E56">
        <v>88</v>
      </c>
      <c r="F56" t="s">
        <v>46</v>
      </c>
      <c r="G56" t="s">
        <v>1640</v>
      </c>
      <c r="H56" t="s">
        <v>593</v>
      </c>
      <c r="I56" t="s">
        <v>33</v>
      </c>
      <c r="J56" t="s">
        <v>106</v>
      </c>
      <c r="K56">
        <v>332</v>
      </c>
      <c r="L56" t="s">
        <v>619</v>
      </c>
      <c r="Q56" s="7">
        <v>98</v>
      </c>
      <c r="R56" t="str" cm="1">
        <f t="array" ref="R56">_xlfn.TEXTJOIN(", ",TRUE,_xlfn._xlws.SORT(_xlfn.UNIQUE(IF($E$2:$E$331=Q56,$F$2:$F$331,""))))</f>
        <v>Aston Martin Racing, Northwest AMR</v>
      </c>
      <c r="S56">
        <f t="shared" si="2"/>
        <v>11</v>
      </c>
      <c r="T56">
        <f t="shared" si="3"/>
        <v>0</v>
      </c>
      <c r="U56">
        <f t="shared" si="4"/>
        <v>1</v>
      </c>
      <c r="V56">
        <f t="shared" si="5"/>
        <v>6</v>
      </c>
      <c r="W56">
        <f t="shared" si="6"/>
        <v>2690</v>
      </c>
      <c r="Y56" s="7" t="str">
        <v>SMP Racing</v>
      </c>
      <c r="Z56">
        <f t="shared" si="7"/>
        <v>2</v>
      </c>
      <c r="AA56">
        <f t="shared" si="8"/>
        <v>1</v>
      </c>
      <c r="AB56">
        <f t="shared" si="9"/>
        <v>1</v>
      </c>
      <c r="AC56">
        <f t="shared" si="10"/>
        <v>1</v>
      </c>
      <c r="AD56">
        <f t="shared" si="25"/>
        <v>528</v>
      </c>
      <c r="AE56" s="3">
        <f t="shared" si="11"/>
        <v>7194.5279999999993</v>
      </c>
    </row>
    <row r="57" spans="1:31" x14ac:dyDescent="0.25">
      <c r="A57">
        <v>2014</v>
      </c>
      <c r="B57">
        <v>22</v>
      </c>
      <c r="C57" t="s">
        <v>194</v>
      </c>
      <c r="D57">
        <v>3</v>
      </c>
      <c r="E57">
        <v>61</v>
      </c>
      <c r="F57" t="s">
        <v>23</v>
      </c>
      <c r="G57" t="s">
        <v>377</v>
      </c>
      <c r="H57" t="s">
        <v>205</v>
      </c>
      <c r="I57" t="s">
        <v>31</v>
      </c>
      <c r="J57" t="s">
        <v>106</v>
      </c>
      <c r="K57">
        <v>331</v>
      </c>
      <c r="L57" t="s">
        <v>626</v>
      </c>
      <c r="Q57" s="7">
        <v>99</v>
      </c>
      <c r="R57" t="str" cm="1">
        <f t="array" ref="R57">_xlfn.TEXTJOIN(", ",TRUE,_xlfn._xlws.SORT(_xlfn.UNIQUE(IF($E$2:$E$331=Q57,$F$2:$F$331,""))))</f>
        <v>Aston Martin Racing, Beechdean AMR, Hardpoint Motorsport, Proton Competition</v>
      </c>
      <c r="S57">
        <f t="shared" si="2"/>
        <v>11</v>
      </c>
      <c r="T57">
        <f t="shared" si="3"/>
        <v>0</v>
      </c>
      <c r="U57">
        <f t="shared" si="4"/>
        <v>0</v>
      </c>
      <c r="V57">
        <f t="shared" si="5"/>
        <v>5</v>
      </c>
      <c r="W57">
        <f t="shared" si="6"/>
        <v>2317</v>
      </c>
      <c r="Y57" s="7" t="str">
        <v>Spirit of Race</v>
      </c>
      <c r="Z57">
        <f t="shared" si="7"/>
        <v>8</v>
      </c>
      <c r="AA57">
        <f t="shared" si="8"/>
        <v>0</v>
      </c>
      <c r="AB57">
        <f t="shared" si="9"/>
        <v>2</v>
      </c>
      <c r="AC57">
        <f t="shared" si="10"/>
        <v>3</v>
      </c>
      <c r="AD57">
        <f t="shared" si="25"/>
        <v>1972</v>
      </c>
      <c r="AE57" s="3">
        <f t="shared" si="11"/>
        <v>26870.471999999998</v>
      </c>
    </row>
    <row r="58" spans="1:31" x14ac:dyDescent="0.25">
      <c r="A58">
        <v>2014</v>
      </c>
      <c r="B58">
        <v>23</v>
      </c>
      <c r="C58" t="s">
        <v>194</v>
      </c>
      <c r="D58">
        <v>4</v>
      </c>
      <c r="E58">
        <v>90</v>
      </c>
      <c r="F58" t="s">
        <v>44</v>
      </c>
      <c r="G58" t="s">
        <v>1622</v>
      </c>
      <c r="H58" t="s">
        <v>205</v>
      </c>
      <c r="I58" t="s">
        <v>31</v>
      </c>
      <c r="J58" t="s">
        <v>106</v>
      </c>
      <c r="K58">
        <v>330</v>
      </c>
      <c r="L58" t="s">
        <v>424</v>
      </c>
      <c r="Q58" s="7">
        <v>100</v>
      </c>
      <c r="R58" t="str" cm="1">
        <f t="array" ref="R58">_xlfn.TEXTJOIN(", ",TRUE,_xlfn._xlws.SORT(_xlfn.UNIQUE(IF($E$2:$E$331=Q58,$F$2:$F$331,""))))</f>
        <v>Walkenhorst Motorsport</v>
      </c>
      <c r="S58">
        <f t="shared" si="2"/>
        <v>1</v>
      </c>
      <c r="T58">
        <f t="shared" si="3"/>
        <v>0</v>
      </c>
      <c r="U58">
        <f t="shared" si="4"/>
        <v>0</v>
      </c>
      <c r="V58">
        <f t="shared" si="5"/>
        <v>0</v>
      </c>
      <c r="W58">
        <f t="shared" si="6"/>
        <v>307</v>
      </c>
      <c r="Y58" s="7" t="str">
        <v>SRT Motorsports</v>
      </c>
      <c r="Z58">
        <f t="shared" si="7"/>
        <v>2</v>
      </c>
      <c r="AA58">
        <f t="shared" si="8"/>
        <v>0</v>
      </c>
      <c r="AB58">
        <f t="shared" si="9"/>
        <v>0</v>
      </c>
      <c r="AC58">
        <f t="shared" si="10"/>
        <v>0</v>
      </c>
      <c r="AD58">
        <f t="shared" si="25"/>
        <v>607</v>
      </c>
      <c r="AE58" s="3">
        <f t="shared" si="11"/>
        <v>8270.982</v>
      </c>
    </row>
    <row r="59" spans="1:31" x14ac:dyDescent="0.25">
      <c r="A59">
        <v>2014</v>
      </c>
      <c r="B59">
        <v>24</v>
      </c>
      <c r="C59" t="s">
        <v>194</v>
      </c>
      <c r="D59">
        <v>5</v>
      </c>
      <c r="E59">
        <v>77</v>
      </c>
      <c r="F59" t="s">
        <v>46</v>
      </c>
      <c r="G59" t="s">
        <v>1618</v>
      </c>
      <c r="H59" t="s">
        <v>593</v>
      </c>
      <c r="I59" t="s">
        <v>33</v>
      </c>
      <c r="J59" t="s">
        <v>106</v>
      </c>
      <c r="K59">
        <v>329</v>
      </c>
      <c r="L59" t="s">
        <v>428</v>
      </c>
      <c r="Q59" s="7">
        <v>388</v>
      </c>
      <c r="R59" t="str" cm="1">
        <f t="array" ref="R59">_xlfn.TEXTJOIN(", ",TRUE,_xlfn._xlws.SORT(_xlfn.UNIQUE(IF($E$2:$E$331=Q59,$F$2:$F$331,""))))</f>
        <v>Rinaldi Racing</v>
      </c>
      <c r="S59">
        <f t="shared" si="2"/>
        <v>1</v>
      </c>
      <c r="T59">
        <f t="shared" si="3"/>
        <v>0</v>
      </c>
      <c r="U59">
        <f t="shared" si="4"/>
        <v>0</v>
      </c>
      <c r="V59">
        <f t="shared" si="5"/>
        <v>1</v>
      </c>
      <c r="W59">
        <f t="shared" si="6"/>
        <v>271</v>
      </c>
      <c r="Y59" s="7" t="str">
        <v>Team AAI</v>
      </c>
      <c r="Z59">
        <f t="shared" si="7"/>
        <v>3</v>
      </c>
      <c r="AA59">
        <f t="shared" si="8"/>
        <v>0</v>
      </c>
      <c r="AB59">
        <f t="shared" si="9"/>
        <v>0</v>
      </c>
      <c r="AC59">
        <f t="shared" si="10"/>
        <v>0</v>
      </c>
      <c r="AD59">
        <f t="shared" si="25"/>
        <v>942</v>
      </c>
      <c r="AE59" s="3">
        <f t="shared" si="11"/>
        <v>12835.691999999999</v>
      </c>
    </row>
    <row r="60" spans="1:31" x14ac:dyDescent="0.25">
      <c r="A60">
        <v>2014</v>
      </c>
      <c r="B60">
        <v>26</v>
      </c>
      <c r="C60" t="s">
        <v>194</v>
      </c>
      <c r="D60">
        <v>6</v>
      </c>
      <c r="E60">
        <v>98</v>
      </c>
      <c r="F60" t="s">
        <v>24</v>
      </c>
      <c r="G60" t="s">
        <v>655</v>
      </c>
      <c r="H60" t="s">
        <v>709</v>
      </c>
      <c r="I60" t="s">
        <v>32</v>
      </c>
      <c r="J60" t="s">
        <v>106</v>
      </c>
      <c r="K60">
        <v>329</v>
      </c>
      <c r="L60" t="s">
        <v>428</v>
      </c>
      <c r="Q60" s="7">
        <v>777</v>
      </c>
      <c r="R60" t="str" cm="1">
        <f t="array" ref="R60">_xlfn.TEXTJOIN(", ",TRUE,_xlfn._xlws.SORT(_xlfn.UNIQUE(IF($E$2:$E$331=Q60,$F$2:$F$331,""))))</f>
        <v>D'station Racing</v>
      </c>
      <c r="S60">
        <f t="shared" si="2"/>
        <v>3</v>
      </c>
      <c r="T60">
        <f t="shared" si="3"/>
        <v>0</v>
      </c>
      <c r="U60">
        <f t="shared" si="4"/>
        <v>0</v>
      </c>
      <c r="V60">
        <f t="shared" si="5"/>
        <v>2</v>
      </c>
      <c r="W60">
        <f t="shared" si="6"/>
        <v>608</v>
      </c>
      <c r="Y60" s="7" t="str">
        <v>Team Sofrev ASP</v>
      </c>
      <c r="Z60">
        <f t="shared" si="7"/>
        <v>1</v>
      </c>
      <c r="AA60">
        <f t="shared" si="8"/>
        <v>0</v>
      </c>
      <c r="AB60">
        <f t="shared" si="9"/>
        <v>0</v>
      </c>
      <c r="AC60">
        <f t="shared" si="10"/>
        <v>0</v>
      </c>
      <c r="AD60">
        <f t="shared" si="25"/>
        <v>325</v>
      </c>
      <c r="AE60" s="3">
        <f t="shared" si="11"/>
        <v>4428.45</v>
      </c>
    </row>
    <row r="61" spans="1:31" x14ac:dyDescent="0.25">
      <c r="A61">
        <v>2014</v>
      </c>
      <c r="B61">
        <v>27</v>
      </c>
      <c r="C61" t="s">
        <v>194</v>
      </c>
      <c r="D61">
        <v>7</v>
      </c>
      <c r="E61">
        <v>66</v>
      </c>
      <c r="F61" t="s">
        <v>197</v>
      </c>
      <c r="G61" t="s">
        <v>715</v>
      </c>
      <c r="H61" t="s">
        <v>205</v>
      </c>
      <c r="I61" t="s">
        <v>31</v>
      </c>
      <c r="J61" t="s">
        <v>106</v>
      </c>
      <c r="K61">
        <v>327</v>
      </c>
      <c r="L61" t="s">
        <v>432</v>
      </c>
      <c r="Q61" s="7">
        <v>911</v>
      </c>
      <c r="R61" t="str" cm="1">
        <f t="array" ref="R61">_xlfn.TEXTJOIN(", ",TRUE,_xlfn._xlws.SORT(_xlfn.UNIQUE(IF($E$2:$E$331=Q61,$F$2:$F$331,""))))</f>
        <v>Proton Competition</v>
      </c>
      <c r="S61">
        <f t="shared" si="2"/>
        <v>1</v>
      </c>
      <c r="T61">
        <f t="shared" si="3"/>
        <v>0</v>
      </c>
      <c r="U61">
        <f t="shared" si="4"/>
        <v>0</v>
      </c>
      <c r="V61">
        <f t="shared" si="5"/>
        <v>1</v>
      </c>
      <c r="W61">
        <f t="shared" si="6"/>
        <v>246</v>
      </c>
      <c r="Y61" s="7" t="str">
        <v>Team Taisan</v>
      </c>
      <c r="Z61">
        <f t="shared" si="7"/>
        <v>1</v>
      </c>
      <c r="AA61">
        <f t="shared" si="8"/>
        <v>0</v>
      </c>
      <c r="AB61">
        <f t="shared" si="9"/>
        <v>0</v>
      </c>
      <c r="AC61">
        <f t="shared" si="10"/>
        <v>0</v>
      </c>
      <c r="AD61">
        <f t="shared" si="25"/>
        <v>327</v>
      </c>
      <c r="AE61" s="3">
        <f t="shared" si="11"/>
        <v>4455.7020000000002</v>
      </c>
    </row>
    <row r="62" spans="1:31" x14ac:dyDescent="0.25">
      <c r="A62">
        <v>2014</v>
      </c>
      <c r="B62">
        <v>28</v>
      </c>
      <c r="C62" t="s">
        <v>194</v>
      </c>
      <c r="D62">
        <v>8</v>
      </c>
      <c r="E62">
        <v>70</v>
      </c>
      <c r="F62" t="s">
        <v>199</v>
      </c>
      <c r="G62" t="s">
        <v>437</v>
      </c>
      <c r="H62" t="s">
        <v>205</v>
      </c>
      <c r="I62" t="s">
        <v>31</v>
      </c>
      <c r="J62" t="s">
        <v>106</v>
      </c>
      <c r="K62">
        <v>327</v>
      </c>
      <c r="L62" t="s">
        <v>432</v>
      </c>
      <c r="Y62" s="7" t="str">
        <v>TF Sport</v>
      </c>
      <c r="Z62">
        <f t="shared" si="7"/>
        <v>9</v>
      </c>
      <c r="AA62">
        <f t="shared" si="8"/>
        <v>2</v>
      </c>
      <c r="AB62">
        <f t="shared" si="9"/>
        <v>4</v>
      </c>
      <c r="AC62">
        <f t="shared" si="10"/>
        <v>2</v>
      </c>
      <c r="AD62">
        <f t="shared" si="25"/>
        <v>2683</v>
      </c>
      <c r="AE62" s="3">
        <f t="shared" si="11"/>
        <v>36558.557999999997</v>
      </c>
    </row>
    <row r="63" spans="1:31" x14ac:dyDescent="0.25">
      <c r="A63">
        <v>2014</v>
      </c>
      <c r="B63">
        <v>29</v>
      </c>
      <c r="C63" t="s">
        <v>194</v>
      </c>
      <c r="D63">
        <v>9</v>
      </c>
      <c r="E63">
        <v>58</v>
      </c>
      <c r="F63" t="s">
        <v>198</v>
      </c>
      <c r="G63" t="s">
        <v>1567</v>
      </c>
      <c r="H63" t="s">
        <v>205</v>
      </c>
      <c r="I63" t="s">
        <v>31</v>
      </c>
      <c r="J63" t="s">
        <v>106</v>
      </c>
      <c r="K63">
        <v>325</v>
      </c>
      <c r="L63" t="s">
        <v>633</v>
      </c>
      <c r="Y63" s="7" t="str">
        <v>Walkenhorst Motorsport</v>
      </c>
      <c r="Z63">
        <f t="shared" si="7"/>
        <v>1</v>
      </c>
      <c r="AA63">
        <f t="shared" si="8"/>
        <v>0</v>
      </c>
      <c r="AB63">
        <f t="shared" si="9"/>
        <v>0</v>
      </c>
      <c r="AC63">
        <f t="shared" si="10"/>
        <v>0</v>
      </c>
      <c r="AD63">
        <f t="shared" si="25"/>
        <v>307</v>
      </c>
      <c r="AE63" s="3">
        <f t="shared" si="11"/>
        <v>4183.1819999999998</v>
      </c>
    </row>
    <row r="64" spans="1:31" x14ac:dyDescent="0.25">
      <c r="A64">
        <v>2014</v>
      </c>
      <c r="B64">
        <v>30</v>
      </c>
      <c r="C64" t="s">
        <v>194</v>
      </c>
      <c r="D64">
        <v>10</v>
      </c>
      <c r="E64">
        <v>57</v>
      </c>
      <c r="F64" t="s">
        <v>28</v>
      </c>
      <c r="G64" t="s">
        <v>1615</v>
      </c>
      <c r="H64" t="s">
        <v>205</v>
      </c>
      <c r="I64" t="s">
        <v>31</v>
      </c>
      <c r="J64" t="s">
        <v>106</v>
      </c>
      <c r="K64">
        <v>324</v>
      </c>
      <c r="L64" t="s">
        <v>441</v>
      </c>
      <c r="Y64" s="7" t="str">
        <v>WeatherTech Racing</v>
      </c>
      <c r="Z64">
        <f t="shared" si="7"/>
        <v>3</v>
      </c>
      <c r="AA64">
        <f t="shared" si="8"/>
        <v>0</v>
      </c>
      <c r="AB64">
        <f t="shared" si="9"/>
        <v>2</v>
      </c>
      <c r="AC64">
        <f t="shared" si="10"/>
        <v>1</v>
      </c>
      <c r="AD64">
        <f t="shared" si="25"/>
        <v>815</v>
      </c>
      <c r="AE64" s="3">
        <f t="shared" si="11"/>
        <v>11105.189999999999</v>
      </c>
    </row>
    <row r="65" spans="1:31" x14ac:dyDescent="0.25">
      <c r="A65">
        <v>2014</v>
      </c>
      <c r="B65">
        <v>31</v>
      </c>
      <c r="C65" t="s">
        <v>194</v>
      </c>
      <c r="D65">
        <v>11</v>
      </c>
      <c r="E65">
        <v>76</v>
      </c>
      <c r="F65" t="s">
        <v>45</v>
      </c>
      <c r="G65" t="s">
        <v>1569</v>
      </c>
      <c r="H65" t="s">
        <v>209</v>
      </c>
      <c r="I65" t="s">
        <v>33</v>
      </c>
      <c r="J65" t="s">
        <v>106</v>
      </c>
      <c r="K65">
        <v>323</v>
      </c>
      <c r="L65" t="s">
        <v>721</v>
      </c>
      <c r="Y65" s="7"/>
      <c r="Z65">
        <f t="shared" si="7"/>
        <v>0</v>
      </c>
      <c r="AA65">
        <f t="shared" si="8"/>
        <v>0</v>
      </c>
      <c r="AB65">
        <f t="shared" si="9"/>
        <v>0</v>
      </c>
      <c r="AC65">
        <f t="shared" si="10"/>
        <v>0</v>
      </c>
      <c r="AD65">
        <f t="shared" si="25"/>
        <v>0</v>
      </c>
      <c r="AE65" s="3">
        <f t="shared" si="11"/>
        <v>0</v>
      </c>
    </row>
    <row r="66" spans="1:31" x14ac:dyDescent="0.25">
      <c r="A66">
        <v>2014</v>
      </c>
      <c r="B66">
        <v>33</v>
      </c>
      <c r="C66" t="s">
        <v>193</v>
      </c>
      <c r="D66">
        <v>5</v>
      </c>
      <c r="E66">
        <v>79</v>
      </c>
      <c r="F66" t="s">
        <v>53</v>
      </c>
      <c r="G66" t="s">
        <v>385</v>
      </c>
      <c r="H66" t="s">
        <v>209</v>
      </c>
      <c r="I66" t="s">
        <v>33</v>
      </c>
      <c r="J66" t="s">
        <v>106</v>
      </c>
      <c r="K66">
        <v>319</v>
      </c>
      <c r="L66" t="s">
        <v>722</v>
      </c>
    </row>
    <row r="67" spans="1:31" x14ac:dyDescent="0.25">
      <c r="A67">
        <v>2014</v>
      </c>
      <c r="B67">
        <v>32</v>
      </c>
      <c r="C67" t="s">
        <v>194</v>
      </c>
      <c r="D67">
        <v>12</v>
      </c>
      <c r="E67">
        <v>53</v>
      </c>
      <c r="F67" t="s">
        <v>52</v>
      </c>
      <c r="G67" t="s">
        <v>1591</v>
      </c>
      <c r="H67" t="s">
        <v>205</v>
      </c>
      <c r="I67" t="s">
        <v>31</v>
      </c>
      <c r="J67" t="s">
        <v>106</v>
      </c>
      <c r="K67">
        <v>319</v>
      </c>
      <c r="L67" t="s">
        <v>722</v>
      </c>
    </row>
    <row r="68" spans="1:31" x14ac:dyDescent="0.25">
      <c r="A68">
        <v>2014</v>
      </c>
      <c r="B68">
        <v>34</v>
      </c>
      <c r="C68" t="s">
        <v>194</v>
      </c>
      <c r="D68">
        <v>13</v>
      </c>
      <c r="E68">
        <v>67</v>
      </c>
      <c r="F68" t="s">
        <v>45</v>
      </c>
      <c r="G68" t="s">
        <v>1574</v>
      </c>
      <c r="H68" t="s">
        <v>209</v>
      </c>
      <c r="I68" t="s">
        <v>33</v>
      </c>
      <c r="J68" t="s">
        <v>106</v>
      </c>
      <c r="K68">
        <v>317</v>
      </c>
      <c r="L68" t="s">
        <v>726</v>
      </c>
    </row>
    <row r="69" spans="1:31" x14ac:dyDescent="0.25">
      <c r="A69">
        <v>2014</v>
      </c>
      <c r="B69">
        <v>35</v>
      </c>
      <c r="C69" t="s">
        <v>193</v>
      </c>
      <c r="D69">
        <v>6</v>
      </c>
      <c r="E69">
        <v>97</v>
      </c>
      <c r="F69" t="s">
        <v>24</v>
      </c>
      <c r="G69" t="s">
        <v>1590</v>
      </c>
      <c r="H69" t="s">
        <v>709</v>
      </c>
      <c r="I69" t="s">
        <v>32</v>
      </c>
      <c r="J69" t="s">
        <v>106</v>
      </c>
      <c r="K69">
        <v>310</v>
      </c>
      <c r="L69" t="s">
        <v>455</v>
      </c>
    </row>
    <row r="70" spans="1:31" x14ac:dyDescent="0.25">
      <c r="A70">
        <v>2014</v>
      </c>
      <c r="B70">
        <v>36</v>
      </c>
      <c r="C70" t="s">
        <v>193</v>
      </c>
      <c r="D70">
        <v>7</v>
      </c>
      <c r="E70">
        <v>91</v>
      </c>
      <c r="F70" t="s">
        <v>81</v>
      </c>
      <c r="G70" t="s">
        <v>1575</v>
      </c>
      <c r="H70" t="s">
        <v>593</v>
      </c>
      <c r="I70" t="s">
        <v>33</v>
      </c>
      <c r="J70" t="s">
        <v>106</v>
      </c>
      <c r="K70">
        <v>309</v>
      </c>
      <c r="L70" t="s">
        <v>461</v>
      </c>
    </row>
    <row r="71" spans="1:31" x14ac:dyDescent="0.25">
      <c r="A71">
        <v>2014</v>
      </c>
      <c r="B71">
        <v>38</v>
      </c>
      <c r="C71" t="s">
        <v>194</v>
      </c>
      <c r="D71">
        <v>14</v>
      </c>
      <c r="E71">
        <v>62</v>
      </c>
      <c r="F71" t="s">
        <v>23</v>
      </c>
      <c r="G71" t="s">
        <v>1573</v>
      </c>
      <c r="H71" t="s">
        <v>205</v>
      </c>
      <c r="I71" t="s">
        <v>31</v>
      </c>
      <c r="J71" t="s">
        <v>106</v>
      </c>
      <c r="K71">
        <v>295</v>
      </c>
      <c r="L71" t="s">
        <v>470</v>
      </c>
    </row>
    <row r="72" spans="1:31" x14ac:dyDescent="0.25">
      <c r="A72">
        <v>2014</v>
      </c>
      <c r="B72" t="s">
        <v>490</v>
      </c>
      <c r="C72" t="s">
        <v>194</v>
      </c>
      <c r="D72" t="s">
        <v>6</v>
      </c>
      <c r="E72">
        <v>72</v>
      </c>
      <c r="F72" t="s">
        <v>62</v>
      </c>
      <c r="G72" t="s">
        <v>1547</v>
      </c>
      <c r="H72" t="s">
        <v>205</v>
      </c>
      <c r="I72" t="s">
        <v>31</v>
      </c>
      <c r="J72" t="s">
        <v>106</v>
      </c>
      <c r="K72">
        <v>196</v>
      </c>
      <c r="L72" t="s">
        <v>733</v>
      </c>
    </row>
    <row r="73" spans="1:31" x14ac:dyDescent="0.25">
      <c r="A73">
        <v>2014</v>
      </c>
      <c r="B73" t="s">
        <v>490</v>
      </c>
      <c r="C73" t="s">
        <v>194</v>
      </c>
      <c r="D73" t="s">
        <v>6</v>
      </c>
      <c r="E73">
        <v>75</v>
      </c>
      <c r="F73" t="s">
        <v>53</v>
      </c>
      <c r="G73" t="s">
        <v>1576</v>
      </c>
      <c r="H73" t="s">
        <v>209</v>
      </c>
      <c r="I73" t="s">
        <v>33</v>
      </c>
      <c r="J73" t="s">
        <v>106</v>
      </c>
      <c r="K73">
        <v>194</v>
      </c>
      <c r="L73" t="s">
        <v>734</v>
      </c>
    </row>
    <row r="74" spans="1:31" x14ac:dyDescent="0.25">
      <c r="A74">
        <v>2014</v>
      </c>
      <c r="B74" t="s">
        <v>490</v>
      </c>
      <c r="C74" t="s">
        <v>193</v>
      </c>
      <c r="D74" t="s">
        <v>6</v>
      </c>
      <c r="E74">
        <v>52</v>
      </c>
      <c r="F74" t="s">
        <v>52</v>
      </c>
      <c r="G74" t="s">
        <v>561</v>
      </c>
      <c r="H74" t="s">
        <v>205</v>
      </c>
      <c r="I74" t="s">
        <v>31</v>
      </c>
      <c r="J74" t="s">
        <v>106</v>
      </c>
      <c r="K74">
        <v>140</v>
      </c>
      <c r="L74" t="s">
        <v>736</v>
      </c>
    </row>
    <row r="75" spans="1:31" x14ac:dyDescent="0.25">
      <c r="A75">
        <v>2014</v>
      </c>
      <c r="B75" t="s">
        <v>490</v>
      </c>
      <c r="C75" t="s">
        <v>194</v>
      </c>
      <c r="D75" t="s">
        <v>6</v>
      </c>
      <c r="E75">
        <v>60</v>
      </c>
      <c r="F75" t="s">
        <v>23</v>
      </c>
      <c r="G75" t="s">
        <v>1623</v>
      </c>
      <c r="H75" t="s">
        <v>205</v>
      </c>
      <c r="I75" t="s">
        <v>31</v>
      </c>
      <c r="J75" t="s">
        <v>106</v>
      </c>
      <c r="K75">
        <v>115</v>
      </c>
      <c r="L75" t="s">
        <v>736</v>
      </c>
    </row>
    <row r="76" spans="1:31" x14ac:dyDescent="0.25">
      <c r="A76">
        <v>2014</v>
      </c>
      <c r="B76" t="s">
        <v>490</v>
      </c>
      <c r="C76" t="s">
        <v>193</v>
      </c>
      <c r="D76" t="s">
        <v>6</v>
      </c>
      <c r="E76">
        <v>71</v>
      </c>
      <c r="F76" t="s">
        <v>23</v>
      </c>
      <c r="G76" t="s">
        <v>1550</v>
      </c>
      <c r="H76" t="s">
        <v>205</v>
      </c>
      <c r="I76" t="s">
        <v>31</v>
      </c>
      <c r="J76" t="s">
        <v>106</v>
      </c>
      <c r="K76">
        <v>28</v>
      </c>
      <c r="L76" t="s">
        <v>736</v>
      </c>
    </row>
    <row r="77" spans="1:31" x14ac:dyDescent="0.25">
      <c r="A77">
        <v>2014</v>
      </c>
      <c r="B77" t="s">
        <v>490</v>
      </c>
      <c r="C77" t="s">
        <v>194</v>
      </c>
      <c r="D77" t="s">
        <v>6</v>
      </c>
      <c r="E77">
        <v>81</v>
      </c>
      <c r="F77" t="s">
        <v>23</v>
      </c>
      <c r="G77" t="s">
        <v>748</v>
      </c>
      <c r="H77" t="s">
        <v>205</v>
      </c>
      <c r="I77" t="s">
        <v>31</v>
      </c>
      <c r="J77" t="s">
        <v>106</v>
      </c>
      <c r="K77">
        <v>22</v>
      </c>
      <c r="L77" t="s">
        <v>733</v>
      </c>
    </row>
    <row r="78" spans="1:31" x14ac:dyDescent="0.25">
      <c r="A78">
        <v>2015</v>
      </c>
      <c r="B78" t="s">
        <v>48</v>
      </c>
      <c r="C78" t="s">
        <v>193</v>
      </c>
      <c r="D78" t="s">
        <v>6</v>
      </c>
      <c r="E78">
        <v>63</v>
      </c>
      <c r="F78" t="s">
        <v>107</v>
      </c>
      <c r="G78" t="s">
        <v>433</v>
      </c>
      <c r="H78" t="s">
        <v>704</v>
      </c>
      <c r="I78" t="s">
        <v>34</v>
      </c>
      <c r="J78" t="s">
        <v>106</v>
      </c>
      <c r="K78">
        <v>0</v>
      </c>
      <c r="L78" t="s">
        <v>848</v>
      </c>
    </row>
    <row r="79" spans="1:31" x14ac:dyDescent="0.25">
      <c r="A79">
        <v>2015</v>
      </c>
      <c r="B79">
        <v>17</v>
      </c>
      <c r="C79" t="s">
        <v>193</v>
      </c>
      <c r="D79">
        <v>1</v>
      </c>
      <c r="E79">
        <v>64</v>
      </c>
      <c r="F79" t="s">
        <v>107</v>
      </c>
      <c r="G79" t="s">
        <v>1588</v>
      </c>
      <c r="H79" t="s">
        <v>704</v>
      </c>
      <c r="I79" t="s">
        <v>34</v>
      </c>
      <c r="J79" t="s">
        <v>106</v>
      </c>
      <c r="K79">
        <v>337</v>
      </c>
      <c r="L79" t="s">
        <v>446</v>
      </c>
    </row>
    <row r="80" spans="1:31" x14ac:dyDescent="0.25">
      <c r="A80">
        <v>2015</v>
      </c>
      <c r="B80">
        <v>20</v>
      </c>
      <c r="C80" t="s">
        <v>194</v>
      </c>
      <c r="D80">
        <v>1</v>
      </c>
      <c r="E80">
        <v>72</v>
      </c>
      <c r="F80" t="s">
        <v>62</v>
      </c>
      <c r="G80" t="s">
        <v>173</v>
      </c>
      <c r="H80" t="s">
        <v>205</v>
      </c>
      <c r="I80" t="s">
        <v>31</v>
      </c>
      <c r="J80" t="s">
        <v>106</v>
      </c>
      <c r="K80">
        <v>332</v>
      </c>
      <c r="L80" t="s">
        <v>785</v>
      </c>
    </row>
    <row r="81" spans="1:12" x14ac:dyDescent="0.25">
      <c r="A81">
        <v>2015</v>
      </c>
      <c r="B81">
        <v>21</v>
      </c>
      <c r="C81" t="s">
        <v>193</v>
      </c>
      <c r="D81">
        <v>2</v>
      </c>
      <c r="E81">
        <v>71</v>
      </c>
      <c r="F81" t="s">
        <v>23</v>
      </c>
      <c r="G81" t="s">
        <v>1550</v>
      </c>
      <c r="H81" t="s">
        <v>205</v>
      </c>
      <c r="I81" t="s">
        <v>31</v>
      </c>
      <c r="J81" t="s">
        <v>106</v>
      </c>
      <c r="K81">
        <v>332</v>
      </c>
      <c r="L81" t="s">
        <v>785</v>
      </c>
    </row>
    <row r="82" spans="1:12" x14ac:dyDescent="0.25">
      <c r="A82">
        <v>2015</v>
      </c>
      <c r="B82">
        <v>22</v>
      </c>
      <c r="C82" t="s">
        <v>194</v>
      </c>
      <c r="D82">
        <v>2</v>
      </c>
      <c r="E82">
        <v>77</v>
      </c>
      <c r="F82" t="s">
        <v>46</v>
      </c>
      <c r="G82" t="s">
        <v>1618</v>
      </c>
      <c r="H82" t="s">
        <v>593</v>
      </c>
      <c r="I82" t="s">
        <v>33</v>
      </c>
      <c r="J82" t="s">
        <v>106</v>
      </c>
      <c r="K82">
        <v>331</v>
      </c>
      <c r="L82" t="s">
        <v>788</v>
      </c>
    </row>
    <row r="83" spans="1:12" x14ac:dyDescent="0.25">
      <c r="A83">
        <v>2015</v>
      </c>
      <c r="B83">
        <v>24</v>
      </c>
      <c r="C83" t="s">
        <v>194</v>
      </c>
      <c r="D83">
        <v>3</v>
      </c>
      <c r="E83">
        <v>62</v>
      </c>
      <c r="F83" t="s">
        <v>212</v>
      </c>
      <c r="G83" t="s">
        <v>1624</v>
      </c>
      <c r="H83" t="s">
        <v>205</v>
      </c>
      <c r="I83" t="s">
        <v>31</v>
      </c>
      <c r="J83" t="s">
        <v>106</v>
      </c>
      <c r="K83">
        <v>330</v>
      </c>
      <c r="L83" t="s">
        <v>451</v>
      </c>
    </row>
    <row r="84" spans="1:12" x14ac:dyDescent="0.25">
      <c r="A84">
        <v>2015</v>
      </c>
      <c r="B84">
        <v>25</v>
      </c>
      <c r="C84" t="s">
        <v>193</v>
      </c>
      <c r="D84">
        <v>3</v>
      </c>
      <c r="E84">
        <v>51</v>
      </c>
      <c r="F84" t="s">
        <v>23</v>
      </c>
      <c r="G84" t="s">
        <v>1549</v>
      </c>
      <c r="H84" t="s">
        <v>205</v>
      </c>
      <c r="I84" t="s">
        <v>31</v>
      </c>
      <c r="J84" t="s">
        <v>106</v>
      </c>
      <c r="K84">
        <v>330</v>
      </c>
      <c r="L84" t="s">
        <v>451</v>
      </c>
    </row>
    <row r="85" spans="1:12" x14ac:dyDescent="0.25">
      <c r="A85">
        <v>2015</v>
      </c>
      <c r="B85">
        <v>26</v>
      </c>
      <c r="C85" t="s">
        <v>194</v>
      </c>
      <c r="D85">
        <v>4</v>
      </c>
      <c r="E85">
        <v>83</v>
      </c>
      <c r="F85" t="s">
        <v>23</v>
      </c>
      <c r="G85" t="s">
        <v>1576</v>
      </c>
      <c r="H85" t="s">
        <v>205</v>
      </c>
      <c r="I85" t="s">
        <v>31</v>
      </c>
      <c r="J85" t="s">
        <v>106</v>
      </c>
      <c r="K85">
        <v>330</v>
      </c>
      <c r="L85" t="s">
        <v>451</v>
      </c>
    </row>
    <row r="86" spans="1:12" x14ac:dyDescent="0.25">
      <c r="A86">
        <v>2015</v>
      </c>
      <c r="B86">
        <v>27</v>
      </c>
      <c r="C86" t="s">
        <v>193</v>
      </c>
      <c r="D86">
        <v>4</v>
      </c>
      <c r="E86">
        <v>95</v>
      </c>
      <c r="F86" t="s">
        <v>24</v>
      </c>
      <c r="G86" t="s">
        <v>562</v>
      </c>
      <c r="H86" t="s">
        <v>709</v>
      </c>
      <c r="I86" t="s">
        <v>32</v>
      </c>
      <c r="J86" t="s">
        <v>106</v>
      </c>
      <c r="K86">
        <v>330</v>
      </c>
      <c r="L86" t="s">
        <v>451</v>
      </c>
    </row>
    <row r="87" spans="1:12" x14ac:dyDescent="0.25">
      <c r="A87">
        <v>2015</v>
      </c>
      <c r="B87">
        <v>30</v>
      </c>
      <c r="C87" t="s">
        <v>193</v>
      </c>
      <c r="D87">
        <v>5</v>
      </c>
      <c r="E87">
        <v>91</v>
      </c>
      <c r="F87" t="s">
        <v>81</v>
      </c>
      <c r="G87" t="s">
        <v>521</v>
      </c>
      <c r="H87" t="s">
        <v>593</v>
      </c>
      <c r="I87" t="s">
        <v>33</v>
      </c>
      <c r="J87" t="s">
        <v>106</v>
      </c>
      <c r="K87">
        <v>327</v>
      </c>
      <c r="L87" t="s">
        <v>638</v>
      </c>
    </row>
    <row r="88" spans="1:12" x14ac:dyDescent="0.25">
      <c r="A88">
        <v>2015</v>
      </c>
      <c r="B88">
        <v>31</v>
      </c>
      <c r="C88" t="s">
        <v>194</v>
      </c>
      <c r="D88">
        <v>5</v>
      </c>
      <c r="E88">
        <v>61</v>
      </c>
      <c r="F88" t="s">
        <v>23</v>
      </c>
      <c r="G88" t="s">
        <v>1625</v>
      </c>
      <c r="H88" t="s">
        <v>205</v>
      </c>
      <c r="I88" t="s">
        <v>31</v>
      </c>
      <c r="J88" t="s">
        <v>106</v>
      </c>
      <c r="K88">
        <v>326</v>
      </c>
      <c r="L88" t="s">
        <v>455</v>
      </c>
    </row>
    <row r="89" spans="1:12" x14ac:dyDescent="0.25">
      <c r="A89">
        <v>2015</v>
      </c>
      <c r="B89" t="s">
        <v>56</v>
      </c>
      <c r="C89" t="s">
        <v>194</v>
      </c>
      <c r="D89" t="s">
        <v>6</v>
      </c>
      <c r="E89">
        <v>98</v>
      </c>
      <c r="F89" t="s">
        <v>24</v>
      </c>
      <c r="G89" t="s">
        <v>655</v>
      </c>
      <c r="H89" t="s">
        <v>709</v>
      </c>
      <c r="I89" t="s">
        <v>32</v>
      </c>
      <c r="J89" t="s">
        <v>106</v>
      </c>
      <c r="K89">
        <v>321</v>
      </c>
      <c r="L89" t="s">
        <v>815</v>
      </c>
    </row>
    <row r="90" spans="1:12" x14ac:dyDescent="0.25">
      <c r="A90">
        <v>2015</v>
      </c>
      <c r="B90">
        <v>34</v>
      </c>
      <c r="C90" t="s">
        <v>193</v>
      </c>
      <c r="D90">
        <v>6</v>
      </c>
      <c r="E90">
        <v>99</v>
      </c>
      <c r="F90" t="s">
        <v>24</v>
      </c>
      <c r="G90" t="s">
        <v>755</v>
      </c>
      <c r="H90" t="s">
        <v>709</v>
      </c>
      <c r="I90" t="s">
        <v>32</v>
      </c>
      <c r="J90" t="s">
        <v>106</v>
      </c>
      <c r="K90">
        <v>320</v>
      </c>
      <c r="L90" t="s">
        <v>466</v>
      </c>
    </row>
    <row r="91" spans="1:12" x14ac:dyDescent="0.25">
      <c r="A91">
        <v>2015</v>
      </c>
      <c r="B91">
        <v>35</v>
      </c>
      <c r="C91" t="s">
        <v>194</v>
      </c>
      <c r="D91">
        <v>6</v>
      </c>
      <c r="E91">
        <v>68</v>
      </c>
      <c r="F91" t="s">
        <v>213</v>
      </c>
      <c r="G91" t="s">
        <v>805</v>
      </c>
      <c r="H91" t="s">
        <v>593</v>
      </c>
      <c r="I91" t="s">
        <v>33</v>
      </c>
      <c r="J91" t="s">
        <v>106</v>
      </c>
      <c r="K91">
        <v>320</v>
      </c>
      <c r="L91" t="s">
        <v>466</v>
      </c>
    </row>
    <row r="92" spans="1:12" x14ac:dyDescent="0.25">
      <c r="A92">
        <v>2015</v>
      </c>
      <c r="B92">
        <v>36</v>
      </c>
      <c r="C92" t="s">
        <v>194</v>
      </c>
      <c r="D92">
        <v>7</v>
      </c>
      <c r="E92">
        <v>66</v>
      </c>
      <c r="F92" t="s">
        <v>197</v>
      </c>
      <c r="G92" t="s">
        <v>808</v>
      </c>
      <c r="H92" t="s">
        <v>205</v>
      </c>
      <c r="I92" t="s">
        <v>31</v>
      </c>
      <c r="J92" t="s">
        <v>366</v>
      </c>
      <c r="K92">
        <v>320</v>
      </c>
      <c r="L92" t="s">
        <v>466</v>
      </c>
    </row>
    <row r="93" spans="1:12" x14ac:dyDescent="0.25">
      <c r="A93">
        <v>2015</v>
      </c>
      <c r="B93">
        <v>37</v>
      </c>
      <c r="C93" t="s">
        <v>194</v>
      </c>
      <c r="D93">
        <v>8</v>
      </c>
      <c r="E93">
        <v>67</v>
      </c>
      <c r="F93" t="s">
        <v>213</v>
      </c>
      <c r="G93" t="s">
        <v>810</v>
      </c>
      <c r="H93" t="s">
        <v>610</v>
      </c>
      <c r="I93" t="s">
        <v>33</v>
      </c>
      <c r="J93" t="s">
        <v>106</v>
      </c>
      <c r="K93">
        <v>316</v>
      </c>
      <c r="L93" t="s">
        <v>813</v>
      </c>
    </row>
    <row r="94" spans="1:12" x14ac:dyDescent="0.25">
      <c r="A94">
        <v>2015</v>
      </c>
      <c r="B94" t="s">
        <v>490</v>
      </c>
      <c r="C94" t="s">
        <v>194</v>
      </c>
      <c r="D94" t="s">
        <v>6</v>
      </c>
      <c r="E94">
        <v>53</v>
      </c>
      <c r="F94" t="s">
        <v>1626</v>
      </c>
      <c r="G94" t="s">
        <v>385</v>
      </c>
      <c r="H94" t="s">
        <v>827</v>
      </c>
      <c r="I94" t="s">
        <v>293</v>
      </c>
      <c r="J94" t="s">
        <v>106</v>
      </c>
      <c r="K94">
        <v>304</v>
      </c>
      <c r="L94" t="s">
        <v>531</v>
      </c>
    </row>
    <row r="95" spans="1:12" x14ac:dyDescent="0.25">
      <c r="A95">
        <v>2015</v>
      </c>
      <c r="B95" t="s">
        <v>490</v>
      </c>
      <c r="C95" t="s">
        <v>194</v>
      </c>
      <c r="D95" t="s">
        <v>6</v>
      </c>
      <c r="E95">
        <v>55</v>
      </c>
      <c r="F95" t="s">
        <v>23</v>
      </c>
      <c r="G95" t="s">
        <v>1592</v>
      </c>
      <c r="H95" t="s">
        <v>205</v>
      </c>
      <c r="I95" t="s">
        <v>31</v>
      </c>
      <c r="J95" t="s">
        <v>106</v>
      </c>
      <c r="K95">
        <v>241</v>
      </c>
      <c r="L95" t="s">
        <v>832</v>
      </c>
    </row>
    <row r="96" spans="1:12" x14ac:dyDescent="0.25">
      <c r="A96">
        <v>2015</v>
      </c>
      <c r="B96" t="s">
        <v>490</v>
      </c>
      <c r="C96" t="s">
        <v>194</v>
      </c>
      <c r="D96" t="s">
        <v>6</v>
      </c>
      <c r="E96">
        <v>96</v>
      </c>
      <c r="F96" t="s">
        <v>24</v>
      </c>
      <c r="G96" t="s">
        <v>1644</v>
      </c>
      <c r="H96" t="s">
        <v>709</v>
      </c>
      <c r="I96" t="s">
        <v>32</v>
      </c>
      <c r="J96" t="s">
        <v>106</v>
      </c>
      <c r="K96">
        <v>187</v>
      </c>
      <c r="L96" t="s">
        <v>495</v>
      </c>
    </row>
    <row r="97" spans="1:12" x14ac:dyDescent="0.25">
      <c r="A97">
        <v>2015</v>
      </c>
      <c r="B97" t="s">
        <v>490</v>
      </c>
      <c r="C97" t="s">
        <v>193</v>
      </c>
      <c r="D97" t="s">
        <v>6</v>
      </c>
      <c r="E97">
        <v>97</v>
      </c>
      <c r="F97" t="s">
        <v>24</v>
      </c>
      <c r="G97" t="s">
        <v>1590</v>
      </c>
      <c r="H97" t="s">
        <v>709</v>
      </c>
      <c r="I97" t="s">
        <v>32</v>
      </c>
      <c r="J97" t="s">
        <v>106</v>
      </c>
      <c r="K97">
        <v>110</v>
      </c>
      <c r="L97" t="s">
        <v>330</v>
      </c>
    </row>
    <row r="98" spans="1:12" x14ac:dyDescent="0.25">
      <c r="A98">
        <v>2015</v>
      </c>
      <c r="B98" t="s">
        <v>490</v>
      </c>
      <c r="C98" t="s">
        <v>194</v>
      </c>
      <c r="D98" t="s">
        <v>6</v>
      </c>
      <c r="E98">
        <v>50</v>
      </c>
      <c r="F98" t="s">
        <v>27</v>
      </c>
      <c r="G98" t="s">
        <v>1551</v>
      </c>
      <c r="H98" t="s">
        <v>704</v>
      </c>
      <c r="I98" t="s">
        <v>34</v>
      </c>
      <c r="J98" t="s">
        <v>106</v>
      </c>
      <c r="K98">
        <v>94</v>
      </c>
      <c r="L98" t="s">
        <v>531</v>
      </c>
    </row>
    <row r="99" spans="1:12" x14ac:dyDescent="0.25">
      <c r="A99">
        <v>2015</v>
      </c>
      <c r="B99" t="s">
        <v>490</v>
      </c>
      <c r="C99" t="s">
        <v>194</v>
      </c>
      <c r="D99" t="s">
        <v>6</v>
      </c>
      <c r="E99">
        <v>88</v>
      </c>
      <c r="F99" t="s">
        <v>46</v>
      </c>
      <c r="G99" t="s">
        <v>1640</v>
      </c>
      <c r="H99" t="s">
        <v>593</v>
      </c>
      <c r="I99" t="s">
        <v>33</v>
      </c>
      <c r="J99" t="s">
        <v>106</v>
      </c>
      <c r="K99">
        <v>44</v>
      </c>
      <c r="L99" t="s">
        <v>842</v>
      </c>
    </row>
    <row r="100" spans="1:12" x14ac:dyDescent="0.25">
      <c r="A100">
        <v>2015</v>
      </c>
      <c r="B100" t="s">
        <v>490</v>
      </c>
      <c r="C100" t="s">
        <v>193</v>
      </c>
      <c r="D100" t="s">
        <v>6</v>
      </c>
      <c r="E100">
        <v>92</v>
      </c>
      <c r="F100" t="s">
        <v>81</v>
      </c>
      <c r="G100" t="s">
        <v>1575</v>
      </c>
      <c r="H100" t="s">
        <v>593</v>
      </c>
      <c r="I100" t="s">
        <v>33</v>
      </c>
      <c r="J100" t="s">
        <v>106</v>
      </c>
      <c r="K100">
        <v>14</v>
      </c>
      <c r="L100" t="s">
        <v>842</v>
      </c>
    </row>
    <row r="101" spans="1:12" x14ac:dyDescent="0.25">
      <c r="A101">
        <v>2016</v>
      </c>
      <c r="B101">
        <v>18</v>
      </c>
      <c r="C101" t="s">
        <v>193</v>
      </c>
      <c r="D101">
        <v>1</v>
      </c>
      <c r="E101">
        <v>68</v>
      </c>
      <c r="F101" t="s">
        <v>76</v>
      </c>
      <c r="G101" t="s">
        <v>1627</v>
      </c>
      <c r="H101" t="s">
        <v>877</v>
      </c>
      <c r="I101" t="s">
        <v>84</v>
      </c>
      <c r="J101" t="s">
        <v>106</v>
      </c>
      <c r="K101">
        <v>340</v>
      </c>
      <c r="L101" t="s">
        <v>878</v>
      </c>
    </row>
    <row r="102" spans="1:12" x14ac:dyDescent="0.25">
      <c r="A102">
        <v>2016</v>
      </c>
      <c r="B102">
        <v>19</v>
      </c>
      <c r="C102" t="s">
        <v>193</v>
      </c>
      <c r="D102">
        <v>2</v>
      </c>
      <c r="E102">
        <v>82</v>
      </c>
      <c r="F102" t="s">
        <v>214</v>
      </c>
      <c r="G102" t="s">
        <v>1546</v>
      </c>
      <c r="H102" t="s">
        <v>881</v>
      </c>
      <c r="I102" t="s">
        <v>31</v>
      </c>
      <c r="J102" t="s">
        <v>106</v>
      </c>
      <c r="K102">
        <v>340</v>
      </c>
      <c r="L102" t="s">
        <v>878</v>
      </c>
    </row>
    <row r="103" spans="1:12" x14ac:dyDescent="0.25">
      <c r="A103">
        <v>2016</v>
      </c>
      <c r="B103">
        <v>20</v>
      </c>
      <c r="C103" t="s">
        <v>193</v>
      </c>
      <c r="D103">
        <v>3</v>
      </c>
      <c r="E103">
        <v>69</v>
      </c>
      <c r="F103" t="s">
        <v>1652</v>
      </c>
      <c r="G103" t="s">
        <v>646</v>
      </c>
      <c r="H103" t="s">
        <v>877</v>
      </c>
      <c r="I103" t="s">
        <v>84</v>
      </c>
      <c r="J103" t="s">
        <v>106</v>
      </c>
      <c r="K103">
        <v>340</v>
      </c>
      <c r="L103" t="s">
        <v>878</v>
      </c>
    </row>
    <row r="104" spans="1:12" x14ac:dyDescent="0.25">
      <c r="A104">
        <v>2016</v>
      </c>
      <c r="B104">
        <v>21</v>
      </c>
      <c r="C104" t="s">
        <v>193</v>
      </c>
      <c r="D104">
        <v>4</v>
      </c>
      <c r="E104">
        <v>66</v>
      </c>
      <c r="F104" t="s">
        <v>76</v>
      </c>
      <c r="G104" t="s">
        <v>1577</v>
      </c>
      <c r="H104" t="s">
        <v>877</v>
      </c>
      <c r="I104" t="s">
        <v>84</v>
      </c>
      <c r="J104" t="s">
        <v>106</v>
      </c>
      <c r="K104">
        <v>339</v>
      </c>
      <c r="L104" t="s">
        <v>417</v>
      </c>
    </row>
    <row r="105" spans="1:12" x14ac:dyDescent="0.25">
      <c r="A105">
        <v>2016</v>
      </c>
      <c r="B105">
        <v>23</v>
      </c>
      <c r="C105" t="s">
        <v>193</v>
      </c>
      <c r="D105">
        <v>5</v>
      </c>
      <c r="E105">
        <v>95</v>
      </c>
      <c r="F105" t="s">
        <v>24</v>
      </c>
      <c r="G105" t="s">
        <v>708</v>
      </c>
      <c r="H105" t="s">
        <v>709</v>
      </c>
      <c r="I105" t="s">
        <v>32</v>
      </c>
      <c r="J105" t="s">
        <v>366</v>
      </c>
      <c r="K105">
        <v>338</v>
      </c>
      <c r="L105" t="s">
        <v>420</v>
      </c>
    </row>
    <row r="106" spans="1:12" x14ac:dyDescent="0.25">
      <c r="A106">
        <v>2016</v>
      </c>
      <c r="B106">
        <v>24</v>
      </c>
      <c r="C106" t="s">
        <v>193</v>
      </c>
      <c r="D106">
        <v>6</v>
      </c>
      <c r="E106">
        <v>97</v>
      </c>
      <c r="F106" t="s">
        <v>24</v>
      </c>
      <c r="G106" t="s">
        <v>755</v>
      </c>
      <c r="H106" t="s">
        <v>709</v>
      </c>
      <c r="I106" t="s">
        <v>32</v>
      </c>
      <c r="J106" t="s">
        <v>366</v>
      </c>
      <c r="K106">
        <v>337</v>
      </c>
      <c r="L106" t="s">
        <v>619</v>
      </c>
    </row>
    <row r="107" spans="1:12" x14ac:dyDescent="0.25">
      <c r="A107">
        <v>2016</v>
      </c>
      <c r="B107">
        <v>25</v>
      </c>
      <c r="C107" t="s">
        <v>193</v>
      </c>
      <c r="D107">
        <v>7</v>
      </c>
      <c r="E107">
        <v>63</v>
      </c>
      <c r="F107" t="s">
        <v>107</v>
      </c>
      <c r="G107" t="s">
        <v>433</v>
      </c>
      <c r="H107" t="s">
        <v>704</v>
      </c>
      <c r="I107" t="s">
        <v>34</v>
      </c>
      <c r="J107" t="s">
        <v>106</v>
      </c>
      <c r="K107">
        <v>336</v>
      </c>
      <c r="L107" t="s">
        <v>626</v>
      </c>
    </row>
    <row r="108" spans="1:12" x14ac:dyDescent="0.25">
      <c r="A108">
        <v>2016</v>
      </c>
      <c r="B108">
        <v>26</v>
      </c>
      <c r="C108" t="s">
        <v>194</v>
      </c>
      <c r="D108">
        <v>1</v>
      </c>
      <c r="E108">
        <v>62</v>
      </c>
      <c r="F108" t="s">
        <v>212</v>
      </c>
      <c r="G108" t="s">
        <v>1624</v>
      </c>
      <c r="H108" t="s">
        <v>205</v>
      </c>
      <c r="I108" t="s">
        <v>31</v>
      </c>
      <c r="J108" t="s">
        <v>106</v>
      </c>
      <c r="K108">
        <v>331</v>
      </c>
      <c r="L108" t="s">
        <v>439</v>
      </c>
    </row>
    <row r="109" spans="1:12" x14ac:dyDescent="0.25">
      <c r="A109">
        <v>2016</v>
      </c>
      <c r="B109">
        <v>27</v>
      </c>
      <c r="C109" t="s">
        <v>194</v>
      </c>
      <c r="D109">
        <v>2</v>
      </c>
      <c r="E109">
        <v>83</v>
      </c>
      <c r="F109" t="s">
        <v>23</v>
      </c>
      <c r="G109" t="s">
        <v>1576</v>
      </c>
      <c r="H109" t="s">
        <v>205</v>
      </c>
      <c r="I109" t="s">
        <v>31</v>
      </c>
      <c r="J109" t="s">
        <v>106</v>
      </c>
      <c r="K109">
        <v>331</v>
      </c>
      <c r="L109" t="s">
        <v>439</v>
      </c>
    </row>
    <row r="110" spans="1:12" x14ac:dyDescent="0.25">
      <c r="A110">
        <v>2016</v>
      </c>
      <c r="B110">
        <v>28</v>
      </c>
      <c r="C110" t="s">
        <v>194</v>
      </c>
      <c r="D110">
        <v>3</v>
      </c>
      <c r="E110">
        <v>88</v>
      </c>
      <c r="F110" t="s">
        <v>46</v>
      </c>
      <c r="G110" t="s">
        <v>629</v>
      </c>
      <c r="H110" t="s">
        <v>593</v>
      </c>
      <c r="I110" t="s">
        <v>33</v>
      </c>
      <c r="J110" t="s">
        <v>106</v>
      </c>
      <c r="K110">
        <v>330</v>
      </c>
      <c r="L110" t="s">
        <v>633</v>
      </c>
    </row>
    <row r="111" spans="1:12" x14ac:dyDescent="0.25">
      <c r="A111">
        <v>2016</v>
      </c>
      <c r="B111">
        <v>30</v>
      </c>
      <c r="C111" t="s">
        <v>194</v>
      </c>
      <c r="D111">
        <v>4</v>
      </c>
      <c r="E111">
        <v>61</v>
      </c>
      <c r="F111" t="s">
        <v>82</v>
      </c>
      <c r="G111" t="s">
        <v>889</v>
      </c>
      <c r="H111" t="s">
        <v>205</v>
      </c>
      <c r="I111" t="s">
        <v>31</v>
      </c>
      <c r="J111" t="s">
        <v>106</v>
      </c>
      <c r="K111">
        <v>329</v>
      </c>
      <c r="L111" t="s">
        <v>441</v>
      </c>
    </row>
    <row r="112" spans="1:12" x14ac:dyDescent="0.25">
      <c r="A112">
        <v>2016</v>
      </c>
      <c r="B112">
        <v>31</v>
      </c>
      <c r="C112" t="s">
        <v>193</v>
      </c>
      <c r="D112">
        <v>8</v>
      </c>
      <c r="E112">
        <v>77</v>
      </c>
      <c r="F112" t="s">
        <v>46</v>
      </c>
      <c r="G112" t="s">
        <v>521</v>
      </c>
      <c r="H112" t="s">
        <v>593</v>
      </c>
      <c r="I112" t="s">
        <v>33</v>
      </c>
      <c r="J112" t="s">
        <v>106</v>
      </c>
      <c r="K112">
        <v>329</v>
      </c>
      <c r="L112" t="s">
        <v>441</v>
      </c>
    </row>
    <row r="113" spans="1:12" x14ac:dyDescent="0.25">
      <c r="A113">
        <v>2016</v>
      </c>
      <c r="B113">
        <v>33</v>
      </c>
      <c r="C113" t="s">
        <v>194</v>
      </c>
      <c r="D113">
        <v>5</v>
      </c>
      <c r="E113">
        <v>86</v>
      </c>
      <c r="F113" t="s">
        <v>75</v>
      </c>
      <c r="G113" t="s">
        <v>1593</v>
      </c>
      <c r="H113" t="s">
        <v>593</v>
      </c>
      <c r="I113" t="s">
        <v>33</v>
      </c>
      <c r="J113" t="s">
        <v>106</v>
      </c>
      <c r="K113">
        <v>328</v>
      </c>
      <c r="L113" t="s">
        <v>721</v>
      </c>
    </row>
    <row r="114" spans="1:12" x14ac:dyDescent="0.25">
      <c r="A114">
        <v>2016</v>
      </c>
      <c r="B114">
        <v>35</v>
      </c>
      <c r="C114" t="s">
        <v>194</v>
      </c>
      <c r="D114">
        <v>6</v>
      </c>
      <c r="E114">
        <v>60</v>
      </c>
      <c r="F114" t="s">
        <v>215</v>
      </c>
      <c r="G114" t="s">
        <v>898</v>
      </c>
      <c r="H114" t="s">
        <v>205</v>
      </c>
      <c r="I114" t="s">
        <v>31</v>
      </c>
      <c r="J114" t="s">
        <v>106</v>
      </c>
      <c r="K114">
        <v>319</v>
      </c>
      <c r="L114" t="s">
        <v>451</v>
      </c>
    </row>
    <row r="115" spans="1:12" x14ac:dyDescent="0.25">
      <c r="A115">
        <v>2016</v>
      </c>
      <c r="B115">
        <v>36</v>
      </c>
      <c r="C115" t="s">
        <v>194</v>
      </c>
      <c r="D115">
        <v>7</v>
      </c>
      <c r="E115">
        <v>99</v>
      </c>
      <c r="F115" t="s">
        <v>24</v>
      </c>
      <c r="G115" t="s">
        <v>1594</v>
      </c>
      <c r="H115" t="s">
        <v>709</v>
      </c>
      <c r="I115" t="s">
        <v>32</v>
      </c>
      <c r="J115" t="s">
        <v>366</v>
      </c>
      <c r="K115">
        <v>318</v>
      </c>
      <c r="L115" t="s">
        <v>795</v>
      </c>
    </row>
    <row r="116" spans="1:12" x14ac:dyDescent="0.25">
      <c r="A116">
        <v>2016</v>
      </c>
      <c r="B116">
        <v>37</v>
      </c>
      <c r="C116" t="s">
        <v>194</v>
      </c>
      <c r="D116">
        <v>8</v>
      </c>
      <c r="E116">
        <v>50</v>
      </c>
      <c r="F116" t="s">
        <v>27</v>
      </c>
      <c r="G116" t="s">
        <v>903</v>
      </c>
      <c r="H116" t="s">
        <v>704</v>
      </c>
      <c r="I116" t="s">
        <v>34</v>
      </c>
      <c r="J116" t="s">
        <v>106</v>
      </c>
      <c r="K116">
        <v>316</v>
      </c>
      <c r="L116" t="s">
        <v>638</v>
      </c>
    </row>
    <row r="117" spans="1:12" x14ac:dyDescent="0.25">
      <c r="A117">
        <v>2016</v>
      </c>
      <c r="B117">
        <v>39</v>
      </c>
      <c r="C117" t="s">
        <v>194</v>
      </c>
      <c r="D117">
        <v>9</v>
      </c>
      <c r="E117">
        <v>57</v>
      </c>
      <c r="F117" t="s">
        <v>213</v>
      </c>
      <c r="G117" t="s">
        <v>1628</v>
      </c>
      <c r="H117" t="s">
        <v>704</v>
      </c>
      <c r="I117" t="s">
        <v>34</v>
      </c>
      <c r="J117" t="s">
        <v>106</v>
      </c>
      <c r="K117">
        <v>306</v>
      </c>
      <c r="L117" t="s">
        <v>909</v>
      </c>
    </row>
    <row r="118" spans="1:12" x14ac:dyDescent="0.25">
      <c r="A118">
        <v>2016</v>
      </c>
      <c r="B118">
        <v>40</v>
      </c>
      <c r="C118" t="s">
        <v>193</v>
      </c>
      <c r="D118">
        <v>9</v>
      </c>
      <c r="E118">
        <v>67</v>
      </c>
      <c r="F118" t="s">
        <v>76</v>
      </c>
      <c r="G118" t="s">
        <v>1595</v>
      </c>
      <c r="H118" t="s">
        <v>877</v>
      </c>
      <c r="I118" t="s">
        <v>84</v>
      </c>
      <c r="J118" t="s">
        <v>106</v>
      </c>
      <c r="K118">
        <v>306</v>
      </c>
      <c r="L118" t="s">
        <v>909</v>
      </c>
    </row>
    <row r="119" spans="1:12" x14ac:dyDescent="0.25">
      <c r="A119">
        <v>2016</v>
      </c>
      <c r="B119">
        <v>41</v>
      </c>
      <c r="C119" t="s">
        <v>194</v>
      </c>
      <c r="D119">
        <v>10</v>
      </c>
      <c r="E119">
        <v>78</v>
      </c>
      <c r="F119" t="s">
        <v>74</v>
      </c>
      <c r="G119" t="s">
        <v>1640</v>
      </c>
      <c r="H119" t="s">
        <v>593</v>
      </c>
      <c r="I119" t="s">
        <v>33</v>
      </c>
      <c r="J119" t="s">
        <v>106</v>
      </c>
      <c r="K119">
        <v>300</v>
      </c>
      <c r="L119" t="s">
        <v>470</v>
      </c>
    </row>
    <row r="120" spans="1:12" x14ac:dyDescent="0.25">
      <c r="A120">
        <v>2016</v>
      </c>
      <c r="B120">
        <v>43</v>
      </c>
      <c r="C120" t="s">
        <v>193</v>
      </c>
      <c r="D120">
        <v>10</v>
      </c>
      <c r="E120">
        <v>55</v>
      </c>
      <c r="F120" t="s">
        <v>23</v>
      </c>
      <c r="G120" t="s">
        <v>1592</v>
      </c>
      <c r="H120" t="s">
        <v>205</v>
      </c>
      <c r="I120" t="s">
        <v>31</v>
      </c>
      <c r="J120" t="s">
        <v>106</v>
      </c>
      <c r="K120">
        <v>289</v>
      </c>
      <c r="L120" t="s">
        <v>913</v>
      </c>
    </row>
    <row r="121" spans="1:12" x14ac:dyDescent="0.25">
      <c r="A121">
        <v>2016</v>
      </c>
      <c r="B121" t="s">
        <v>490</v>
      </c>
      <c r="C121" t="s">
        <v>194</v>
      </c>
      <c r="D121" t="s">
        <v>6</v>
      </c>
      <c r="E121">
        <v>98</v>
      </c>
      <c r="F121" t="s">
        <v>24</v>
      </c>
      <c r="G121" t="s">
        <v>655</v>
      </c>
      <c r="H121" t="s">
        <v>709</v>
      </c>
      <c r="I121" t="s">
        <v>32</v>
      </c>
      <c r="J121" t="s">
        <v>366</v>
      </c>
      <c r="K121">
        <v>281</v>
      </c>
      <c r="L121" t="s">
        <v>531</v>
      </c>
    </row>
    <row r="122" spans="1:12" x14ac:dyDescent="0.25">
      <c r="A122">
        <v>2016</v>
      </c>
      <c r="B122" t="s">
        <v>490</v>
      </c>
      <c r="C122" t="s">
        <v>193</v>
      </c>
      <c r="D122" t="s">
        <v>6</v>
      </c>
      <c r="E122">
        <v>64</v>
      </c>
      <c r="F122" t="s">
        <v>107</v>
      </c>
      <c r="G122" t="s">
        <v>1588</v>
      </c>
      <c r="H122" t="s">
        <v>704</v>
      </c>
      <c r="I122" t="s">
        <v>34</v>
      </c>
      <c r="J122" t="s">
        <v>106</v>
      </c>
      <c r="K122">
        <v>219</v>
      </c>
      <c r="L122" t="s">
        <v>495</v>
      </c>
    </row>
    <row r="123" spans="1:12" x14ac:dyDescent="0.25">
      <c r="A123">
        <v>2016</v>
      </c>
      <c r="B123" t="s">
        <v>490</v>
      </c>
      <c r="C123" t="s">
        <v>193</v>
      </c>
      <c r="D123" t="s">
        <v>6</v>
      </c>
      <c r="E123">
        <v>51</v>
      </c>
      <c r="F123" t="s">
        <v>23</v>
      </c>
      <c r="G123" t="s">
        <v>1549</v>
      </c>
      <c r="H123" t="s">
        <v>881</v>
      </c>
      <c r="I123" t="s">
        <v>31</v>
      </c>
      <c r="J123" t="s">
        <v>106</v>
      </c>
      <c r="K123">
        <v>179</v>
      </c>
      <c r="L123" t="s">
        <v>330</v>
      </c>
    </row>
    <row r="124" spans="1:12" x14ac:dyDescent="0.25">
      <c r="A124">
        <v>2016</v>
      </c>
      <c r="B124" t="s">
        <v>490</v>
      </c>
      <c r="C124" t="s">
        <v>193</v>
      </c>
      <c r="D124" t="s">
        <v>6</v>
      </c>
      <c r="E124">
        <v>71</v>
      </c>
      <c r="F124" t="s">
        <v>23</v>
      </c>
      <c r="G124" t="s">
        <v>1550</v>
      </c>
      <c r="H124" t="s">
        <v>881</v>
      </c>
      <c r="I124" t="s">
        <v>31</v>
      </c>
      <c r="J124" t="s">
        <v>106</v>
      </c>
      <c r="K124">
        <v>143</v>
      </c>
      <c r="L124" t="s">
        <v>929</v>
      </c>
    </row>
    <row r="125" spans="1:12" x14ac:dyDescent="0.25">
      <c r="A125">
        <v>2016</v>
      </c>
      <c r="B125" t="s">
        <v>490</v>
      </c>
      <c r="C125" t="s">
        <v>193</v>
      </c>
      <c r="D125" t="s">
        <v>6</v>
      </c>
      <c r="E125">
        <v>92</v>
      </c>
      <c r="F125" t="s">
        <v>81</v>
      </c>
      <c r="G125" t="s">
        <v>1565</v>
      </c>
      <c r="H125" t="s">
        <v>593</v>
      </c>
      <c r="I125" t="s">
        <v>33</v>
      </c>
      <c r="J125" t="s">
        <v>106</v>
      </c>
      <c r="K125">
        <v>140</v>
      </c>
      <c r="L125" t="s">
        <v>840</v>
      </c>
    </row>
    <row r="126" spans="1:12" x14ac:dyDescent="0.25">
      <c r="A126">
        <v>2016</v>
      </c>
      <c r="B126" t="s">
        <v>490</v>
      </c>
      <c r="C126" t="s">
        <v>193</v>
      </c>
      <c r="D126" t="s">
        <v>6</v>
      </c>
      <c r="E126">
        <v>91</v>
      </c>
      <c r="F126" t="s">
        <v>81</v>
      </c>
      <c r="G126" t="s">
        <v>1575</v>
      </c>
      <c r="H126" t="s">
        <v>593</v>
      </c>
      <c r="I126" t="s">
        <v>33</v>
      </c>
      <c r="J126" t="s">
        <v>106</v>
      </c>
      <c r="K126">
        <v>135</v>
      </c>
      <c r="L126" t="s">
        <v>330</v>
      </c>
    </row>
    <row r="127" spans="1:12" x14ac:dyDescent="0.25">
      <c r="A127">
        <v>2016</v>
      </c>
      <c r="B127" t="s">
        <v>490</v>
      </c>
      <c r="C127" t="s">
        <v>194</v>
      </c>
      <c r="D127" t="s">
        <v>6</v>
      </c>
      <c r="E127">
        <v>89</v>
      </c>
      <c r="F127" t="s">
        <v>46</v>
      </c>
      <c r="G127" t="s">
        <v>1629</v>
      </c>
      <c r="H127" t="s">
        <v>593</v>
      </c>
      <c r="I127" t="s">
        <v>33</v>
      </c>
      <c r="J127" t="s">
        <v>106</v>
      </c>
      <c r="K127">
        <v>50</v>
      </c>
      <c r="L127" t="s">
        <v>733</v>
      </c>
    </row>
    <row r="128" spans="1:12" x14ac:dyDescent="0.25">
      <c r="A128">
        <v>2017</v>
      </c>
      <c r="B128">
        <v>17</v>
      </c>
      <c r="C128" t="s">
        <v>193</v>
      </c>
      <c r="D128">
        <v>1</v>
      </c>
      <c r="E128">
        <v>97</v>
      </c>
      <c r="F128" t="s">
        <v>24</v>
      </c>
      <c r="G128" t="s">
        <v>1590</v>
      </c>
      <c r="H128" t="s">
        <v>709</v>
      </c>
      <c r="I128" t="s">
        <v>32</v>
      </c>
      <c r="J128" t="s">
        <v>366</v>
      </c>
      <c r="K128">
        <v>340</v>
      </c>
      <c r="L128" t="s">
        <v>383</v>
      </c>
    </row>
    <row r="129" spans="1:12" x14ac:dyDescent="0.25">
      <c r="A129">
        <v>2017</v>
      </c>
      <c r="B129">
        <v>18</v>
      </c>
      <c r="C129" t="s">
        <v>193</v>
      </c>
      <c r="D129">
        <v>2</v>
      </c>
      <c r="E129">
        <v>67</v>
      </c>
      <c r="F129" t="s">
        <v>76</v>
      </c>
      <c r="G129" t="s">
        <v>1596</v>
      </c>
      <c r="H129" t="s">
        <v>877</v>
      </c>
      <c r="I129" t="s">
        <v>84</v>
      </c>
      <c r="J129" t="s">
        <v>106</v>
      </c>
      <c r="K129">
        <v>340</v>
      </c>
      <c r="L129" t="s">
        <v>383</v>
      </c>
    </row>
    <row r="130" spans="1:12" x14ac:dyDescent="0.25">
      <c r="A130">
        <v>2017</v>
      </c>
      <c r="B130">
        <v>19</v>
      </c>
      <c r="C130" t="s">
        <v>193</v>
      </c>
      <c r="D130">
        <v>3</v>
      </c>
      <c r="E130">
        <v>63</v>
      </c>
      <c r="F130" t="s">
        <v>107</v>
      </c>
      <c r="G130" t="s">
        <v>433</v>
      </c>
      <c r="H130" t="s">
        <v>704</v>
      </c>
      <c r="I130" t="s">
        <v>34</v>
      </c>
      <c r="J130" t="s">
        <v>106</v>
      </c>
      <c r="K130">
        <v>340</v>
      </c>
      <c r="L130" t="s">
        <v>383</v>
      </c>
    </row>
    <row r="131" spans="1:12" x14ac:dyDescent="0.25">
      <c r="A131">
        <v>2017</v>
      </c>
      <c r="B131">
        <v>20</v>
      </c>
      <c r="C131" t="s">
        <v>193</v>
      </c>
      <c r="D131">
        <v>4</v>
      </c>
      <c r="E131">
        <v>91</v>
      </c>
      <c r="F131" t="s">
        <v>81</v>
      </c>
      <c r="G131" t="s">
        <v>521</v>
      </c>
      <c r="H131" t="s">
        <v>593</v>
      </c>
      <c r="I131" t="s">
        <v>33</v>
      </c>
      <c r="J131" t="s">
        <v>106</v>
      </c>
      <c r="K131">
        <v>339</v>
      </c>
      <c r="L131" t="s">
        <v>387</v>
      </c>
    </row>
    <row r="132" spans="1:12" x14ac:dyDescent="0.25">
      <c r="A132">
        <v>2017</v>
      </c>
      <c r="B132">
        <v>21</v>
      </c>
      <c r="C132" t="s">
        <v>193</v>
      </c>
      <c r="D132">
        <v>5</v>
      </c>
      <c r="E132">
        <v>71</v>
      </c>
      <c r="F132" t="s">
        <v>23</v>
      </c>
      <c r="G132" t="s">
        <v>1550</v>
      </c>
      <c r="H132" t="s">
        <v>881</v>
      </c>
      <c r="I132" t="s">
        <v>31</v>
      </c>
      <c r="J132" t="s">
        <v>106</v>
      </c>
      <c r="K132">
        <v>339</v>
      </c>
      <c r="L132" t="s">
        <v>387</v>
      </c>
    </row>
    <row r="133" spans="1:12" x14ac:dyDescent="0.25">
      <c r="A133">
        <v>2017</v>
      </c>
      <c r="B133">
        <v>22</v>
      </c>
      <c r="C133" t="s">
        <v>193</v>
      </c>
      <c r="D133">
        <v>6</v>
      </c>
      <c r="E133">
        <v>68</v>
      </c>
      <c r="F133" t="s">
        <v>76</v>
      </c>
      <c r="G133" t="s">
        <v>1627</v>
      </c>
      <c r="H133" t="s">
        <v>877</v>
      </c>
      <c r="I133" t="s">
        <v>84</v>
      </c>
      <c r="J133" t="s">
        <v>106</v>
      </c>
      <c r="K133">
        <v>339</v>
      </c>
      <c r="L133" t="s">
        <v>387</v>
      </c>
    </row>
    <row r="134" spans="1:12" x14ac:dyDescent="0.25">
      <c r="A134">
        <v>2017</v>
      </c>
      <c r="B134">
        <v>23</v>
      </c>
      <c r="C134" t="s">
        <v>193</v>
      </c>
      <c r="D134">
        <v>7</v>
      </c>
      <c r="E134">
        <v>69</v>
      </c>
      <c r="F134" t="s">
        <v>76</v>
      </c>
      <c r="G134" t="s">
        <v>646</v>
      </c>
      <c r="H134" t="s">
        <v>877</v>
      </c>
      <c r="I134" t="s">
        <v>84</v>
      </c>
      <c r="J134" t="s">
        <v>106</v>
      </c>
      <c r="K134">
        <v>337</v>
      </c>
      <c r="L134" t="s">
        <v>393</v>
      </c>
    </row>
    <row r="135" spans="1:12" x14ac:dyDescent="0.25">
      <c r="A135">
        <v>2017</v>
      </c>
      <c r="B135">
        <v>24</v>
      </c>
      <c r="C135" t="s">
        <v>193</v>
      </c>
      <c r="D135">
        <v>8</v>
      </c>
      <c r="E135">
        <v>64</v>
      </c>
      <c r="F135" t="s">
        <v>107</v>
      </c>
      <c r="G135" t="s">
        <v>1588</v>
      </c>
      <c r="H135" t="s">
        <v>704</v>
      </c>
      <c r="I135" t="s">
        <v>34</v>
      </c>
      <c r="J135" t="s">
        <v>106</v>
      </c>
      <c r="K135">
        <v>335</v>
      </c>
      <c r="L135" t="s">
        <v>397</v>
      </c>
    </row>
    <row r="136" spans="1:12" x14ac:dyDescent="0.25">
      <c r="A136">
        <v>2017</v>
      </c>
      <c r="B136">
        <v>25</v>
      </c>
      <c r="C136" t="s">
        <v>193</v>
      </c>
      <c r="D136">
        <v>9</v>
      </c>
      <c r="E136">
        <v>95</v>
      </c>
      <c r="F136" t="s">
        <v>24</v>
      </c>
      <c r="G136" t="s">
        <v>708</v>
      </c>
      <c r="H136" t="s">
        <v>709</v>
      </c>
      <c r="I136" t="s">
        <v>32</v>
      </c>
      <c r="J136" t="s">
        <v>366</v>
      </c>
      <c r="K136">
        <v>334</v>
      </c>
      <c r="L136" t="s">
        <v>594</v>
      </c>
    </row>
    <row r="137" spans="1:12" x14ac:dyDescent="0.25">
      <c r="A137">
        <v>2017</v>
      </c>
      <c r="B137">
        <v>26</v>
      </c>
      <c r="C137" t="s">
        <v>194</v>
      </c>
      <c r="D137">
        <v>1</v>
      </c>
      <c r="E137">
        <v>84</v>
      </c>
      <c r="F137" t="s">
        <v>197</v>
      </c>
      <c r="G137" t="s">
        <v>1597</v>
      </c>
      <c r="H137" t="s">
        <v>881</v>
      </c>
      <c r="I137" t="s">
        <v>31</v>
      </c>
      <c r="J137" t="s">
        <v>106</v>
      </c>
      <c r="K137">
        <v>333</v>
      </c>
      <c r="L137" t="s">
        <v>596</v>
      </c>
    </row>
    <row r="138" spans="1:12" x14ac:dyDescent="0.25">
      <c r="A138">
        <v>2017</v>
      </c>
      <c r="B138">
        <v>27</v>
      </c>
      <c r="C138" t="s">
        <v>193</v>
      </c>
      <c r="D138">
        <v>10</v>
      </c>
      <c r="E138">
        <v>66</v>
      </c>
      <c r="F138" t="s">
        <v>76</v>
      </c>
      <c r="G138" t="s">
        <v>1639</v>
      </c>
      <c r="H138" t="s">
        <v>877</v>
      </c>
      <c r="I138" t="s">
        <v>84</v>
      </c>
      <c r="J138" t="s">
        <v>106</v>
      </c>
      <c r="K138">
        <v>332</v>
      </c>
      <c r="L138" t="s">
        <v>987</v>
      </c>
    </row>
    <row r="139" spans="1:12" x14ac:dyDescent="0.25">
      <c r="A139">
        <v>2017</v>
      </c>
      <c r="B139">
        <v>28</v>
      </c>
      <c r="C139" t="s">
        <v>194</v>
      </c>
      <c r="D139">
        <v>2</v>
      </c>
      <c r="E139">
        <v>55</v>
      </c>
      <c r="F139" t="s">
        <v>83</v>
      </c>
      <c r="G139" t="s">
        <v>1592</v>
      </c>
      <c r="H139" t="s">
        <v>881</v>
      </c>
      <c r="I139" t="s">
        <v>31</v>
      </c>
      <c r="J139" t="s">
        <v>106</v>
      </c>
      <c r="K139">
        <v>331</v>
      </c>
      <c r="L139" t="s">
        <v>598</v>
      </c>
    </row>
    <row r="140" spans="1:12" x14ac:dyDescent="0.25">
      <c r="A140">
        <v>2017</v>
      </c>
      <c r="B140">
        <v>29</v>
      </c>
      <c r="C140" t="s">
        <v>194</v>
      </c>
      <c r="D140">
        <v>3</v>
      </c>
      <c r="E140">
        <v>62</v>
      </c>
      <c r="F140" t="s">
        <v>212</v>
      </c>
      <c r="G140" t="s">
        <v>1620</v>
      </c>
      <c r="H140" t="s">
        <v>881</v>
      </c>
      <c r="I140" t="s">
        <v>31</v>
      </c>
      <c r="J140" t="s">
        <v>106</v>
      </c>
      <c r="K140">
        <v>331</v>
      </c>
      <c r="L140" t="s">
        <v>598</v>
      </c>
    </row>
    <row r="141" spans="1:12" x14ac:dyDescent="0.25">
      <c r="A141">
        <v>2017</v>
      </c>
      <c r="B141">
        <v>30</v>
      </c>
      <c r="C141" t="s">
        <v>194</v>
      </c>
      <c r="D141">
        <v>4</v>
      </c>
      <c r="E141">
        <v>99</v>
      </c>
      <c r="F141" t="s">
        <v>217</v>
      </c>
      <c r="G141" t="s">
        <v>1594</v>
      </c>
      <c r="H141" t="s">
        <v>709</v>
      </c>
      <c r="I141" t="s">
        <v>32</v>
      </c>
      <c r="J141" t="s">
        <v>366</v>
      </c>
      <c r="K141">
        <v>331</v>
      </c>
      <c r="L141" t="s">
        <v>598</v>
      </c>
    </row>
    <row r="142" spans="1:12" x14ac:dyDescent="0.25">
      <c r="A142">
        <v>2017</v>
      </c>
      <c r="B142">
        <v>31</v>
      </c>
      <c r="C142" t="s">
        <v>194</v>
      </c>
      <c r="D142">
        <v>5</v>
      </c>
      <c r="E142">
        <v>61</v>
      </c>
      <c r="F142" t="s">
        <v>82</v>
      </c>
      <c r="G142" t="s">
        <v>889</v>
      </c>
      <c r="H142" t="s">
        <v>881</v>
      </c>
      <c r="I142" t="s">
        <v>31</v>
      </c>
      <c r="J142" t="s">
        <v>106</v>
      </c>
      <c r="K142">
        <v>330</v>
      </c>
      <c r="L142" t="s">
        <v>403</v>
      </c>
    </row>
    <row r="143" spans="1:12" x14ac:dyDescent="0.25">
      <c r="A143">
        <v>2017</v>
      </c>
      <c r="B143">
        <v>34</v>
      </c>
      <c r="C143" t="s">
        <v>194</v>
      </c>
      <c r="D143">
        <v>6</v>
      </c>
      <c r="E143">
        <v>77</v>
      </c>
      <c r="F143" t="s">
        <v>46</v>
      </c>
      <c r="G143" t="s">
        <v>1640</v>
      </c>
      <c r="H143" t="s">
        <v>593</v>
      </c>
      <c r="I143" t="s">
        <v>33</v>
      </c>
      <c r="J143" t="s">
        <v>366</v>
      </c>
      <c r="K143">
        <v>329</v>
      </c>
      <c r="L143" t="s">
        <v>407</v>
      </c>
    </row>
    <row r="144" spans="1:12" x14ac:dyDescent="0.25">
      <c r="A144">
        <v>2017</v>
      </c>
      <c r="B144">
        <v>35</v>
      </c>
      <c r="C144" t="s">
        <v>194</v>
      </c>
      <c r="D144">
        <v>7</v>
      </c>
      <c r="E144">
        <v>90</v>
      </c>
      <c r="F144" t="s">
        <v>93</v>
      </c>
      <c r="G144" t="s">
        <v>993</v>
      </c>
      <c r="H144" t="s">
        <v>709</v>
      </c>
      <c r="I144" t="s">
        <v>32</v>
      </c>
      <c r="J144" t="s">
        <v>366</v>
      </c>
      <c r="K144">
        <v>329</v>
      </c>
      <c r="L144" t="s">
        <v>407</v>
      </c>
    </row>
    <row r="145" spans="1:12" x14ac:dyDescent="0.25">
      <c r="A145">
        <v>2017</v>
      </c>
      <c r="B145">
        <v>36</v>
      </c>
      <c r="C145" t="s">
        <v>194</v>
      </c>
      <c r="D145">
        <v>8</v>
      </c>
      <c r="E145">
        <v>98</v>
      </c>
      <c r="F145" t="s">
        <v>24</v>
      </c>
      <c r="G145" t="s">
        <v>655</v>
      </c>
      <c r="H145" t="s">
        <v>709</v>
      </c>
      <c r="I145" t="s">
        <v>32</v>
      </c>
      <c r="J145" t="s">
        <v>366</v>
      </c>
      <c r="K145">
        <v>329</v>
      </c>
      <c r="L145" t="s">
        <v>407</v>
      </c>
    </row>
    <row r="146" spans="1:12" x14ac:dyDescent="0.25">
      <c r="A146">
        <v>2017</v>
      </c>
      <c r="B146">
        <v>37</v>
      </c>
      <c r="C146" t="s">
        <v>194</v>
      </c>
      <c r="D146">
        <v>9</v>
      </c>
      <c r="E146">
        <v>93</v>
      </c>
      <c r="F146" t="s">
        <v>46</v>
      </c>
      <c r="G146" t="s">
        <v>1630</v>
      </c>
      <c r="H146" t="s">
        <v>593</v>
      </c>
      <c r="I146" t="s">
        <v>33</v>
      </c>
      <c r="J146" t="s">
        <v>366</v>
      </c>
      <c r="K146">
        <v>329</v>
      </c>
      <c r="L146" t="s">
        <v>407</v>
      </c>
    </row>
    <row r="147" spans="1:12" x14ac:dyDescent="0.25">
      <c r="A147">
        <v>2017</v>
      </c>
      <c r="B147">
        <v>38</v>
      </c>
      <c r="C147" t="s">
        <v>194</v>
      </c>
      <c r="D147">
        <v>10</v>
      </c>
      <c r="E147">
        <v>86</v>
      </c>
      <c r="F147" t="s">
        <v>218</v>
      </c>
      <c r="G147" t="s">
        <v>1593</v>
      </c>
      <c r="H147" t="s">
        <v>593</v>
      </c>
      <c r="I147" t="s">
        <v>33</v>
      </c>
      <c r="J147" t="s">
        <v>366</v>
      </c>
      <c r="K147">
        <v>328</v>
      </c>
      <c r="L147" t="s">
        <v>601</v>
      </c>
    </row>
    <row r="148" spans="1:12" x14ac:dyDescent="0.25">
      <c r="A148">
        <v>2017</v>
      </c>
      <c r="B148">
        <v>40</v>
      </c>
      <c r="C148" t="s">
        <v>194</v>
      </c>
      <c r="D148">
        <v>11</v>
      </c>
      <c r="E148">
        <v>60</v>
      </c>
      <c r="F148" t="s">
        <v>82</v>
      </c>
      <c r="G148" t="s">
        <v>999</v>
      </c>
      <c r="H148" t="s">
        <v>881</v>
      </c>
      <c r="I148" t="s">
        <v>31</v>
      </c>
      <c r="J148" t="s">
        <v>106</v>
      </c>
      <c r="K148">
        <v>327</v>
      </c>
      <c r="L148" t="s">
        <v>870</v>
      </c>
    </row>
    <row r="149" spans="1:12" x14ac:dyDescent="0.25">
      <c r="A149">
        <v>2017</v>
      </c>
      <c r="B149">
        <v>41</v>
      </c>
      <c r="C149" t="s">
        <v>194</v>
      </c>
      <c r="D149">
        <v>12</v>
      </c>
      <c r="E149">
        <v>54</v>
      </c>
      <c r="F149" t="s">
        <v>83</v>
      </c>
      <c r="G149" t="s">
        <v>1650</v>
      </c>
      <c r="H149" t="s">
        <v>881</v>
      </c>
      <c r="I149" t="s">
        <v>31</v>
      </c>
      <c r="J149" t="s">
        <v>106</v>
      </c>
      <c r="K149">
        <v>326</v>
      </c>
      <c r="L149" t="s">
        <v>604</v>
      </c>
    </row>
    <row r="150" spans="1:12" x14ac:dyDescent="0.25">
      <c r="A150">
        <v>2017</v>
      </c>
      <c r="B150">
        <v>42</v>
      </c>
      <c r="C150" t="s">
        <v>194</v>
      </c>
      <c r="D150">
        <v>13</v>
      </c>
      <c r="E150">
        <v>83</v>
      </c>
      <c r="F150" t="s">
        <v>216</v>
      </c>
      <c r="G150" t="s">
        <v>1615</v>
      </c>
      <c r="H150" t="s">
        <v>881</v>
      </c>
      <c r="I150" t="s">
        <v>31</v>
      </c>
      <c r="J150" t="s">
        <v>106</v>
      </c>
      <c r="K150">
        <v>320</v>
      </c>
      <c r="L150" t="s">
        <v>619</v>
      </c>
    </row>
    <row r="151" spans="1:12" x14ac:dyDescent="0.25">
      <c r="A151">
        <v>2017</v>
      </c>
      <c r="B151">
        <v>44</v>
      </c>
      <c r="C151" t="s">
        <v>194</v>
      </c>
      <c r="D151">
        <v>14</v>
      </c>
      <c r="E151">
        <v>65</v>
      </c>
      <c r="F151" t="s">
        <v>212</v>
      </c>
      <c r="G151" t="s">
        <v>899</v>
      </c>
      <c r="H151" t="s">
        <v>881</v>
      </c>
      <c r="I151" t="s">
        <v>31</v>
      </c>
      <c r="J151" t="s">
        <v>106</v>
      </c>
      <c r="K151">
        <v>314</v>
      </c>
      <c r="L151" t="s">
        <v>439</v>
      </c>
    </row>
    <row r="152" spans="1:12" x14ac:dyDescent="0.25">
      <c r="A152">
        <v>2017</v>
      </c>
      <c r="B152">
        <v>46</v>
      </c>
      <c r="C152" t="s">
        <v>193</v>
      </c>
      <c r="D152">
        <v>11</v>
      </c>
      <c r="E152">
        <v>51</v>
      </c>
      <c r="F152" t="s">
        <v>23</v>
      </c>
      <c r="G152" t="s">
        <v>1598</v>
      </c>
      <c r="H152" t="s">
        <v>881</v>
      </c>
      <c r="I152" t="s">
        <v>31</v>
      </c>
      <c r="J152" t="s">
        <v>106</v>
      </c>
      <c r="K152">
        <v>312</v>
      </c>
      <c r="L152" t="s">
        <v>441</v>
      </c>
    </row>
    <row r="153" spans="1:12" x14ac:dyDescent="0.25">
      <c r="A153">
        <v>2017</v>
      </c>
      <c r="B153">
        <v>48</v>
      </c>
      <c r="C153" t="s">
        <v>194</v>
      </c>
      <c r="D153">
        <v>15</v>
      </c>
      <c r="E153">
        <v>50</v>
      </c>
      <c r="F153" t="s">
        <v>27</v>
      </c>
      <c r="G153" t="s">
        <v>1578</v>
      </c>
      <c r="H153" t="s">
        <v>704</v>
      </c>
      <c r="I153" t="s">
        <v>34</v>
      </c>
      <c r="J153" t="s">
        <v>106</v>
      </c>
      <c r="K153">
        <v>309</v>
      </c>
      <c r="L153" t="s">
        <v>446</v>
      </c>
    </row>
    <row r="154" spans="1:12" x14ac:dyDescent="0.25">
      <c r="A154">
        <v>2017</v>
      </c>
      <c r="B154" t="s">
        <v>490</v>
      </c>
      <c r="C154" t="s">
        <v>193</v>
      </c>
      <c r="D154" t="s">
        <v>6</v>
      </c>
      <c r="E154">
        <v>92</v>
      </c>
      <c r="F154" t="s">
        <v>81</v>
      </c>
      <c r="G154" t="s">
        <v>797</v>
      </c>
      <c r="H154" t="s">
        <v>593</v>
      </c>
      <c r="I154" t="s">
        <v>33</v>
      </c>
      <c r="J154" t="s">
        <v>106</v>
      </c>
      <c r="K154">
        <v>179</v>
      </c>
      <c r="L154" t="s">
        <v>506</v>
      </c>
    </row>
    <row r="155" spans="1:12" x14ac:dyDescent="0.25">
      <c r="A155">
        <v>2017</v>
      </c>
      <c r="B155" t="s">
        <v>490</v>
      </c>
      <c r="C155" t="s">
        <v>193</v>
      </c>
      <c r="D155" t="s">
        <v>6</v>
      </c>
      <c r="E155">
        <v>82</v>
      </c>
      <c r="F155" t="s">
        <v>214</v>
      </c>
      <c r="G155" t="s">
        <v>412</v>
      </c>
      <c r="H155" t="s">
        <v>881</v>
      </c>
      <c r="I155" t="s">
        <v>31</v>
      </c>
      <c r="J155" t="s">
        <v>106</v>
      </c>
      <c r="K155">
        <v>72</v>
      </c>
      <c r="L155" t="s">
        <v>1022</v>
      </c>
    </row>
    <row r="156" spans="1:12" x14ac:dyDescent="0.25">
      <c r="A156">
        <v>2017</v>
      </c>
      <c r="B156" t="s">
        <v>490</v>
      </c>
      <c r="C156" t="s">
        <v>194</v>
      </c>
      <c r="D156" t="s">
        <v>6</v>
      </c>
      <c r="E156">
        <v>88</v>
      </c>
      <c r="F156" t="s">
        <v>46</v>
      </c>
      <c r="G156" t="s">
        <v>154</v>
      </c>
      <c r="H156" t="s">
        <v>593</v>
      </c>
      <c r="I156" t="s">
        <v>33</v>
      </c>
      <c r="J156" t="s">
        <v>366</v>
      </c>
      <c r="K156">
        <v>18</v>
      </c>
      <c r="L156" t="s">
        <v>1022</v>
      </c>
    </row>
    <row r="157" spans="1:12" x14ac:dyDescent="0.25">
      <c r="A157">
        <v>2018</v>
      </c>
      <c r="B157">
        <v>36</v>
      </c>
      <c r="C157" t="s">
        <v>193</v>
      </c>
      <c r="D157">
        <v>12</v>
      </c>
      <c r="E157">
        <v>67</v>
      </c>
      <c r="F157" t="s">
        <v>76</v>
      </c>
      <c r="G157" t="s">
        <v>1596</v>
      </c>
      <c r="H157" t="s">
        <v>877</v>
      </c>
      <c r="I157" t="s">
        <v>84</v>
      </c>
      <c r="J157" t="s">
        <v>106</v>
      </c>
      <c r="K157">
        <v>332</v>
      </c>
      <c r="L157" t="s">
        <v>721</v>
      </c>
    </row>
    <row r="158" spans="1:12" x14ac:dyDescent="0.25">
      <c r="A158">
        <v>2018</v>
      </c>
      <c r="B158">
        <v>39</v>
      </c>
      <c r="C158" t="s">
        <v>193</v>
      </c>
      <c r="D158">
        <v>14</v>
      </c>
      <c r="E158">
        <v>69</v>
      </c>
      <c r="F158" t="s">
        <v>76</v>
      </c>
      <c r="G158" t="s">
        <v>646</v>
      </c>
      <c r="H158" t="s">
        <v>877</v>
      </c>
      <c r="I158" t="s">
        <v>84</v>
      </c>
      <c r="J158" t="s">
        <v>106</v>
      </c>
      <c r="K158">
        <v>309</v>
      </c>
      <c r="L158" t="s">
        <v>813</v>
      </c>
    </row>
    <row r="159" spans="1:12" x14ac:dyDescent="0.25">
      <c r="A159">
        <v>2018</v>
      </c>
      <c r="B159">
        <v>15</v>
      </c>
      <c r="C159" t="s">
        <v>193</v>
      </c>
      <c r="D159">
        <v>1</v>
      </c>
      <c r="E159">
        <v>92</v>
      </c>
      <c r="F159" t="s">
        <v>81</v>
      </c>
      <c r="G159" t="s">
        <v>797</v>
      </c>
      <c r="H159" t="s">
        <v>593</v>
      </c>
      <c r="I159" t="s">
        <v>33</v>
      </c>
      <c r="J159" t="s">
        <v>106</v>
      </c>
      <c r="K159">
        <v>344</v>
      </c>
      <c r="L159" t="s">
        <v>878</v>
      </c>
    </row>
    <row r="160" spans="1:12" x14ac:dyDescent="0.25">
      <c r="A160">
        <v>2018</v>
      </c>
      <c r="B160">
        <v>16</v>
      </c>
      <c r="C160" t="s">
        <v>193</v>
      </c>
      <c r="D160">
        <v>2</v>
      </c>
      <c r="E160">
        <v>91</v>
      </c>
      <c r="F160" t="s">
        <v>81</v>
      </c>
      <c r="G160" t="s">
        <v>521</v>
      </c>
      <c r="H160" t="s">
        <v>593</v>
      </c>
      <c r="I160" t="s">
        <v>33</v>
      </c>
      <c r="J160" t="s">
        <v>106</v>
      </c>
      <c r="K160">
        <v>343</v>
      </c>
      <c r="L160" t="s">
        <v>417</v>
      </c>
    </row>
    <row r="161" spans="1:12" x14ac:dyDescent="0.25">
      <c r="A161">
        <v>2018</v>
      </c>
      <c r="B161">
        <v>17</v>
      </c>
      <c r="C161" t="s">
        <v>193</v>
      </c>
      <c r="D161">
        <v>3</v>
      </c>
      <c r="E161">
        <v>68</v>
      </c>
      <c r="F161" t="s">
        <v>76</v>
      </c>
      <c r="G161" t="s">
        <v>1627</v>
      </c>
      <c r="H161" t="s">
        <v>877</v>
      </c>
      <c r="I161" t="s">
        <v>31</v>
      </c>
      <c r="J161" t="s">
        <v>106</v>
      </c>
      <c r="K161">
        <v>343</v>
      </c>
      <c r="L161" t="s">
        <v>417</v>
      </c>
    </row>
    <row r="162" spans="1:12" x14ac:dyDescent="0.25">
      <c r="A162">
        <v>2018</v>
      </c>
      <c r="B162">
        <v>18</v>
      </c>
      <c r="C162" t="s">
        <v>193</v>
      </c>
      <c r="D162">
        <v>4</v>
      </c>
      <c r="E162">
        <v>63</v>
      </c>
      <c r="F162" t="s">
        <v>107</v>
      </c>
      <c r="G162" t="s">
        <v>433</v>
      </c>
      <c r="H162" t="s">
        <v>704</v>
      </c>
      <c r="I162" t="s">
        <v>34</v>
      </c>
      <c r="J162" t="s">
        <v>106</v>
      </c>
      <c r="K162">
        <v>342</v>
      </c>
      <c r="L162" t="s">
        <v>420</v>
      </c>
    </row>
    <row r="163" spans="1:12" x14ac:dyDescent="0.25">
      <c r="A163">
        <v>2018</v>
      </c>
      <c r="B163">
        <v>20</v>
      </c>
      <c r="C163" t="s">
        <v>193</v>
      </c>
      <c r="D163">
        <v>5</v>
      </c>
      <c r="E163">
        <v>52</v>
      </c>
      <c r="F163" t="s">
        <v>23</v>
      </c>
      <c r="G163" t="s">
        <v>412</v>
      </c>
      <c r="H163" t="s">
        <v>1540</v>
      </c>
      <c r="I163" t="s">
        <v>31</v>
      </c>
      <c r="J163" t="s">
        <v>106</v>
      </c>
      <c r="K163">
        <v>341</v>
      </c>
      <c r="L163" t="s">
        <v>619</v>
      </c>
    </row>
    <row r="164" spans="1:12" x14ac:dyDescent="0.25">
      <c r="A164">
        <v>2018</v>
      </c>
      <c r="B164">
        <v>21</v>
      </c>
      <c r="C164" t="s">
        <v>193</v>
      </c>
      <c r="D164">
        <v>6</v>
      </c>
      <c r="E164">
        <v>66</v>
      </c>
      <c r="F164" t="s">
        <v>76</v>
      </c>
      <c r="G164" t="s">
        <v>1639</v>
      </c>
      <c r="H164" t="s">
        <v>877</v>
      </c>
      <c r="I164" t="s">
        <v>84</v>
      </c>
      <c r="J164" t="s">
        <v>106</v>
      </c>
      <c r="K164">
        <v>340</v>
      </c>
      <c r="L164" t="s">
        <v>626</v>
      </c>
    </row>
    <row r="165" spans="1:12" x14ac:dyDescent="0.25">
      <c r="A165">
        <v>2018</v>
      </c>
      <c r="B165">
        <v>22</v>
      </c>
      <c r="C165" t="s">
        <v>193</v>
      </c>
      <c r="D165">
        <v>7</v>
      </c>
      <c r="E165">
        <v>51</v>
      </c>
      <c r="F165" t="s">
        <v>23</v>
      </c>
      <c r="G165" t="s">
        <v>1598</v>
      </c>
      <c r="H165" t="s">
        <v>1540</v>
      </c>
      <c r="I165" t="s">
        <v>31</v>
      </c>
      <c r="J165" t="s">
        <v>106</v>
      </c>
      <c r="K165">
        <v>339</v>
      </c>
      <c r="L165" t="s">
        <v>424</v>
      </c>
    </row>
    <row r="166" spans="1:12" x14ac:dyDescent="0.25">
      <c r="A166">
        <v>2018</v>
      </c>
      <c r="B166">
        <v>23</v>
      </c>
      <c r="C166" t="s">
        <v>193</v>
      </c>
      <c r="D166">
        <v>8</v>
      </c>
      <c r="E166">
        <v>95</v>
      </c>
      <c r="F166" t="s">
        <v>24</v>
      </c>
      <c r="G166" t="s">
        <v>708</v>
      </c>
      <c r="H166" t="s">
        <v>1049</v>
      </c>
      <c r="I166" t="s">
        <v>32</v>
      </c>
      <c r="J166" t="s">
        <v>106</v>
      </c>
      <c r="K166">
        <v>339</v>
      </c>
      <c r="L166" t="s">
        <v>424</v>
      </c>
    </row>
    <row r="167" spans="1:12" x14ac:dyDescent="0.25">
      <c r="A167">
        <v>2018</v>
      </c>
      <c r="B167">
        <v>24</v>
      </c>
      <c r="C167" t="s">
        <v>193</v>
      </c>
      <c r="D167">
        <v>9</v>
      </c>
      <c r="E167">
        <v>71</v>
      </c>
      <c r="F167" t="s">
        <v>23</v>
      </c>
      <c r="G167" t="s">
        <v>1550</v>
      </c>
      <c r="H167" t="s">
        <v>1540</v>
      </c>
      <c r="I167" t="s">
        <v>31</v>
      </c>
      <c r="J167" t="s">
        <v>106</v>
      </c>
      <c r="K167">
        <v>338</v>
      </c>
      <c r="L167" t="s">
        <v>428</v>
      </c>
    </row>
    <row r="168" spans="1:12" x14ac:dyDescent="0.25">
      <c r="A168">
        <v>2018</v>
      </c>
      <c r="B168">
        <v>25</v>
      </c>
      <c r="C168" t="s">
        <v>194</v>
      </c>
      <c r="D168">
        <v>1</v>
      </c>
      <c r="E168">
        <v>77</v>
      </c>
      <c r="F168" t="s">
        <v>46</v>
      </c>
      <c r="G168" t="s">
        <v>1051</v>
      </c>
      <c r="H168" t="s">
        <v>593</v>
      </c>
      <c r="I168" t="s">
        <v>33</v>
      </c>
      <c r="J168" t="s">
        <v>106</v>
      </c>
      <c r="K168">
        <v>335</v>
      </c>
      <c r="L168" t="s">
        <v>439</v>
      </c>
    </row>
    <row r="169" spans="1:12" x14ac:dyDescent="0.25">
      <c r="A169">
        <v>2018</v>
      </c>
      <c r="B169">
        <v>26</v>
      </c>
      <c r="C169" t="s">
        <v>194</v>
      </c>
      <c r="D169">
        <v>2</v>
      </c>
      <c r="E169">
        <v>54</v>
      </c>
      <c r="F169" t="s">
        <v>83</v>
      </c>
      <c r="G169" t="s">
        <v>1650</v>
      </c>
      <c r="H169" t="s">
        <v>881</v>
      </c>
      <c r="I169" t="s">
        <v>31</v>
      </c>
      <c r="J169" t="s">
        <v>106</v>
      </c>
      <c r="K169">
        <v>335</v>
      </c>
      <c r="L169" t="s">
        <v>439</v>
      </c>
    </row>
    <row r="170" spans="1:12" x14ac:dyDescent="0.25">
      <c r="A170">
        <v>2018</v>
      </c>
      <c r="B170">
        <v>28</v>
      </c>
      <c r="C170" t="s">
        <v>194</v>
      </c>
      <c r="D170">
        <v>3</v>
      </c>
      <c r="E170">
        <v>85</v>
      </c>
      <c r="F170" t="s">
        <v>221</v>
      </c>
      <c r="G170" t="s">
        <v>1631</v>
      </c>
      <c r="H170" t="s">
        <v>881</v>
      </c>
      <c r="I170" t="s">
        <v>31</v>
      </c>
      <c r="J170" t="s">
        <v>106</v>
      </c>
      <c r="K170">
        <v>334</v>
      </c>
      <c r="L170" t="s">
        <v>633</v>
      </c>
    </row>
    <row r="171" spans="1:12" x14ac:dyDescent="0.25">
      <c r="A171">
        <v>2018</v>
      </c>
      <c r="B171">
        <v>29</v>
      </c>
      <c r="C171" t="s">
        <v>194</v>
      </c>
      <c r="D171">
        <v>4</v>
      </c>
      <c r="E171">
        <v>99</v>
      </c>
      <c r="F171" t="s">
        <v>46</v>
      </c>
      <c r="G171" t="s">
        <v>1630</v>
      </c>
      <c r="H171" t="s">
        <v>593</v>
      </c>
      <c r="I171" t="s">
        <v>33</v>
      </c>
      <c r="J171" t="s">
        <v>106</v>
      </c>
      <c r="K171">
        <v>334</v>
      </c>
      <c r="L171" t="s">
        <v>633</v>
      </c>
    </row>
    <row r="172" spans="1:12" x14ac:dyDescent="0.25">
      <c r="A172">
        <v>2018</v>
      </c>
      <c r="B172">
        <v>27</v>
      </c>
      <c r="C172" t="s">
        <v>193</v>
      </c>
      <c r="D172">
        <v>10</v>
      </c>
      <c r="E172">
        <v>93</v>
      </c>
      <c r="F172" t="s">
        <v>81</v>
      </c>
      <c r="G172" t="s">
        <v>1575</v>
      </c>
      <c r="H172" t="s">
        <v>593</v>
      </c>
      <c r="I172" t="s">
        <v>33</v>
      </c>
      <c r="J172" t="s">
        <v>106</v>
      </c>
      <c r="K172">
        <v>334</v>
      </c>
      <c r="L172" t="s">
        <v>633</v>
      </c>
    </row>
    <row r="173" spans="1:12" x14ac:dyDescent="0.25">
      <c r="A173">
        <v>2018</v>
      </c>
      <c r="B173">
        <v>30</v>
      </c>
      <c r="C173" t="s">
        <v>194</v>
      </c>
      <c r="D173">
        <v>5</v>
      </c>
      <c r="E173">
        <v>84</v>
      </c>
      <c r="F173" t="s">
        <v>197</v>
      </c>
      <c r="G173" t="s">
        <v>1599</v>
      </c>
      <c r="H173" t="s">
        <v>881</v>
      </c>
      <c r="I173" t="s">
        <v>31</v>
      </c>
      <c r="J173" t="s">
        <v>106</v>
      </c>
      <c r="K173">
        <v>332</v>
      </c>
      <c r="L173" t="s">
        <v>721</v>
      </c>
    </row>
    <row r="174" spans="1:12" x14ac:dyDescent="0.25">
      <c r="A174">
        <v>2018</v>
      </c>
      <c r="B174">
        <v>31</v>
      </c>
      <c r="C174" t="s">
        <v>194</v>
      </c>
      <c r="D174">
        <v>6</v>
      </c>
      <c r="E174">
        <v>80</v>
      </c>
      <c r="F174" t="s">
        <v>219</v>
      </c>
      <c r="G174" t="s">
        <v>1552</v>
      </c>
      <c r="H174" t="s">
        <v>593</v>
      </c>
      <c r="I174" t="s">
        <v>33</v>
      </c>
      <c r="J174" t="s">
        <v>106</v>
      </c>
      <c r="K174">
        <v>332</v>
      </c>
      <c r="L174" t="s">
        <v>721</v>
      </c>
    </row>
    <row r="175" spans="1:12" x14ac:dyDescent="0.25">
      <c r="A175">
        <v>2018</v>
      </c>
      <c r="B175">
        <v>34</v>
      </c>
      <c r="C175" t="s">
        <v>194</v>
      </c>
      <c r="D175">
        <v>7</v>
      </c>
      <c r="E175">
        <v>56</v>
      </c>
      <c r="F175" t="s">
        <v>1653</v>
      </c>
      <c r="G175" t="s">
        <v>1642</v>
      </c>
      <c r="H175" t="s">
        <v>593</v>
      </c>
      <c r="I175" t="s">
        <v>33</v>
      </c>
      <c r="J175" t="s">
        <v>106</v>
      </c>
      <c r="K175">
        <v>332</v>
      </c>
      <c r="L175" t="s">
        <v>721</v>
      </c>
    </row>
    <row r="176" spans="1:12" x14ac:dyDescent="0.25">
      <c r="A176">
        <v>2018</v>
      </c>
      <c r="B176">
        <v>35</v>
      </c>
      <c r="C176" t="s">
        <v>194</v>
      </c>
      <c r="D176">
        <v>8</v>
      </c>
      <c r="E176">
        <v>61</v>
      </c>
      <c r="F176" t="s">
        <v>82</v>
      </c>
      <c r="G176" t="s">
        <v>561</v>
      </c>
      <c r="H176" t="s">
        <v>881</v>
      </c>
      <c r="I176" t="s">
        <v>31</v>
      </c>
      <c r="J176" t="s">
        <v>106</v>
      </c>
      <c r="K176">
        <v>332</v>
      </c>
      <c r="L176" t="s">
        <v>721</v>
      </c>
    </row>
    <row r="177" spans="1:12" x14ac:dyDescent="0.25">
      <c r="A177">
        <v>2018</v>
      </c>
      <c r="B177">
        <v>33</v>
      </c>
      <c r="C177" t="s">
        <v>193</v>
      </c>
      <c r="D177">
        <v>11</v>
      </c>
      <c r="E177">
        <v>81</v>
      </c>
      <c r="F177" t="s">
        <v>87</v>
      </c>
      <c r="G177" t="s">
        <v>1063</v>
      </c>
      <c r="H177" t="s">
        <v>1065</v>
      </c>
      <c r="I177" t="s">
        <v>88</v>
      </c>
      <c r="J177" t="s">
        <v>106</v>
      </c>
      <c r="K177">
        <v>332</v>
      </c>
      <c r="L177" t="s">
        <v>721</v>
      </c>
    </row>
    <row r="178" spans="1:12" x14ac:dyDescent="0.25">
      <c r="A178">
        <v>2018</v>
      </c>
      <c r="B178">
        <v>37</v>
      </c>
      <c r="C178" t="s">
        <v>193</v>
      </c>
      <c r="D178">
        <v>13</v>
      </c>
      <c r="E178">
        <v>97</v>
      </c>
      <c r="F178" t="s">
        <v>24</v>
      </c>
      <c r="G178" t="s">
        <v>1600</v>
      </c>
      <c r="H178" t="s">
        <v>1049</v>
      </c>
      <c r="I178" t="s">
        <v>32</v>
      </c>
      <c r="J178" t="s">
        <v>106</v>
      </c>
      <c r="K178">
        <v>327</v>
      </c>
      <c r="L178" t="s">
        <v>784</v>
      </c>
    </row>
    <row r="179" spans="1:12" x14ac:dyDescent="0.25">
      <c r="A179">
        <v>2018</v>
      </c>
      <c r="B179">
        <v>38</v>
      </c>
      <c r="C179" t="s">
        <v>194</v>
      </c>
      <c r="D179">
        <v>9</v>
      </c>
      <c r="E179">
        <v>70</v>
      </c>
      <c r="F179" t="s">
        <v>94</v>
      </c>
      <c r="G179" t="s">
        <v>431</v>
      </c>
      <c r="H179" t="s">
        <v>881</v>
      </c>
      <c r="I179" t="s">
        <v>31</v>
      </c>
      <c r="J179" t="s">
        <v>106</v>
      </c>
      <c r="K179">
        <v>324</v>
      </c>
      <c r="L179" t="s">
        <v>788</v>
      </c>
    </row>
    <row r="180" spans="1:12" x14ac:dyDescent="0.25">
      <c r="A180">
        <v>2018</v>
      </c>
      <c r="B180" t="s">
        <v>490</v>
      </c>
      <c r="C180" t="s">
        <v>194</v>
      </c>
      <c r="D180" t="s">
        <v>6</v>
      </c>
      <c r="E180">
        <v>90</v>
      </c>
      <c r="F180" t="s">
        <v>93</v>
      </c>
      <c r="G180" t="s">
        <v>1601</v>
      </c>
      <c r="H180" t="s">
        <v>709</v>
      </c>
      <c r="I180" t="s">
        <v>32</v>
      </c>
      <c r="J180" t="s">
        <v>106</v>
      </c>
      <c r="K180">
        <v>304</v>
      </c>
      <c r="L180" t="s">
        <v>1086</v>
      </c>
    </row>
    <row r="181" spans="1:12" x14ac:dyDescent="0.25">
      <c r="A181">
        <v>2018</v>
      </c>
      <c r="B181">
        <v>40</v>
      </c>
      <c r="C181" t="s">
        <v>194</v>
      </c>
      <c r="D181">
        <v>10</v>
      </c>
      <c r="E181">
        <v>86</v>
      </c>
      <c r="F181" t="s">
        <v>75</v>
      </c>
      <c r="G181" t="s">
        <v>1593</v>
      </c>
      <c r="H181" t="s">
        <v>593</v>
      </c>
      <c r="I181" t="s">
        <v>33</v>
      </c>
      <c r="J181" t="s">
        <v>106</v>
      </c>
      <c r="K181">
        <v>283</v>
      </c>
      <c r="L181" t="s">
        <v>1074</v>
      </c>
    </row>
    <row r="182" spans="1:12" x14ac:dyDescent="0.25">
      <c r="A182">
        <v>2018</v>
      </c>
      <c r="B182" t="s">
        <v>490</v>
      </c>
      <c r="C182" t="s">
        <v>193</v>
      </c>
      <c r="D182" t="s">
        <v>6</v>
      </c>
      <c r="E182">
        <v>64</v>
      </c>
      <c r="F182" t="s">
        <v>107</v>
      </c>
      <c r="G182" t="s">
        <v>1588</v>
      </c>
      <c r="H182" t="s">
        <v>704</v>
      </c>
      <c r="I182" t="s">
        <v>34</v>
      </c>
      <c r="J182" t="s">
        <v>106</v>
      </c>
      <c r="K182">
        <v>259</v>
      </c>
      <c r="L182" t="s">
        <v>1089</v>
      </c>
    </row>
    <row r="183" spans="1:12" x14ac:dyDescent="0.25">
      <c r="A183">
        <v>2018</v>
      </c>
      <c r="B183" t="s">
        <v>490</v>
      </c>
      <c r="C183" t="s">
        <v>194</v>
      </c>
      <c r="D183" t="s">
        <v>6</v>
      </c>
      <c r="E183">
        <v>88</v>
      </c>
      <c r="F183" t="s">
        <v>46</v>
      </c>
      <c r="G183" t="s">
        <v>629</v>
      </c>
      <c r="H183" t="s">
        <v>593</v>
      </c>
      <c r="I183" t="s">
        <v>33</v>
      </c>
      <c r="J183" t="s">
        <v>106</v>
      </c>
      <c r="K183">
        <v>225</v>
      </c>
      <c r="L183" t="s">
        <v>840</v>
      </c>
    </row>
    <row r="184" spans="1:12" x14ac:dyDescent="0.25">
      <c r="A184">
        <v>2018</v>
      </c>
      <c r="B184" t="s">
        <v>490</v>
      </c>
      <c r="C184" t="s">
        <v>193</v>
      </c>
      <c r="D184" t="s">
        <v>6</v>
      </c>
      <c r="E184">
        <v>82</v>
      </c>
      <c r="F184" t="s">
        <v>87</v>
      </c>
      <c r="G184" t="s">
        <v>1094</v>
      </c>
      <c r="H184" t="s">
        <v>1065</v>
      </c>
      <c r="I184" t="s">
        <v>88</v>
      </c>
      <c r="J184" t="s">
        <v>106</v>
      </c>
      <c r="K184">
        <v>223</v>
      </c>
      <c r="L184" t="s">
        <v>1096</v>
      </c>
    </row>
    <row r="185" spans="1:12" x14ac:dyDescent="0.25">
      <c r="A185">
        <v>2018</v>
      </c>
      <c r="B185" t="s">
        <v>490</v>
      </c>
      <c r="C185" t="s">
        <v>193</v>
      </c>
      <c r="D185" t="s">
        <v>6</v>
      </c>
      <c r="E185">
        <v>94</v>
      </c>
      <c r="F185" t="s">
        <v>81</v>
      </c>
      <c r="G185" t="s">
        <v>1579</v>
      </c>
      <c r="H185" t="s">
        <v>593</v>
      </c>
      <c r="I185" t="s">
        <v>33</v>
      </c>
      <c r="J185" t="s">
        <v>106</v>
      </c>
      <c r="K185">
        <v>92</v>
      </c>
      <c r="L185" t="s">
        <v>840</v>
      </c>
    </row>
    <row r="186" spans="1:12" x14ac:dyDescent="0.25">
      <c r="A186">
        <v>2018</v>
      </c>
      <c r="B186" t="s">
        <v>490</v>
      </c>
      <c r="C186" t="s">
        <v>194</v>
      </c>
      <c r="D186" t="s">
        <v>6</v>
      </c>
      <c r="E186">
        <v>98</v>
      </c>
      <c r="F186" t="s">
        <v>24</v>
      </c>
      <c r="G186" t="s">
        <v>655</v>
      </c>
      <c r="H186" t="s">
        <v>709</v>
      </c>
      <c r="I186" t="s">
        <v>32</v>
      </c>
      <c r="J186" t="s">
        <v>106</v>
      </c>
      <c r="K186">
        <v>92</v>
      </c>
      <c r="L186" t="s">
        <v>733</v>
      </c>
    </row>
    <row r="187" spans="1:12" x14ac:dyDescent="0.25">
      <c r="A187">
        <v>2019</v>
      </c>
      <c r="B187" t="s">
        <v>48</v>
      </c>
      <c r="C187" t="s">
        <v>194</v>
      </c>
      <c r="D187" t="s">
        <v>6</v>
      </c>
      <c r="E187">
        <v>99</v>
      </c>
      <c r="F187" t="s">
        <v>46</v>
      </c>
      <c r="G187" t="s">
        <v>1630</v>
      </c>
      <c r="H187" t="s">
        <v>593</v>
      </c>
      <c r="I187" t="s">
        <v>33</v>
      </c>
      <c r="J187" t="s">
        <v>106</v>
      </c>
      <c r="K187">
        <v>0</v>
      </c>
      <c r="L187" t="s">
        <v>195</v>
      </c>
    </row>
    <row r="188" spans="1:12" x14ac:dyDescent="0.25">
      <c r="A188">
        <v>2019</v>
      </c>
      <c r="B188">
        <v>20</v>
      </c>
      <c r="C188" t="s">
        <v>193</v>
      </c>
      <c r="D188">
        <v>1</v>
      </c>
      <c r="E188">
        <v>51</v>
      </c>
      <c r="F188" t="s">
        <v>23</v>
      </c>
      <c r="G188" t="s">
        <v>1598</v>
      </c>
      <c r="H188" t="s">
        <v>1540</v>
      </c>
      <c r="I188" t="s">
        <v>31</v>
      </c>
      <c r="J188" t="s">
        <v>106</v>
      </c>
      <c r="K188">
        <v>342</v>
      </c>
      <c r="L188" t="s">
        <v>1136</v>
      </c>
    </row>
    <row r="189" spans="1:12" x14ac:dyDescent="0.25">
      <c r="A189">
        <v>2019</v>
      </c>
      <c r="B189">
        <v>21</v>
      </c>
      <c r="C189" t="s">
        <v>193</v>
      </c>
      <c r="D189">
        <v>2</v>
      </c>
      <c r="E189">
        <v>91</v>
      </c>
      <c r="F189" t="s">
        <v>81</v>
      </c>
      <c r="G189" t="s">
        <v>521</v>
      </c>
      <c r="H189" t="s">
        <v>593</v>
      </c>
      <c r="I189" t="s">
        <v>33</v>
      </c>
      <c r="J189" t="s">
        <v>106</v>
      </c>
      <c r="K189">
        <v>342</v>
      </c>
      <c r="L189" t="s">
        <v>1136</v>
      </c>
    </row>
    <row r="190" spans="1:12" x14ac:dyDescent="0.25">
      <c r="A190">
        <v>2019</v>
      </c>
      <c r="B190">
        <v>22</v>
      </c>
      <c r="C190" t="s">
        <v>193</v>
      </c>
      <c r="D190">
        <v>3</v>
      </c>
      <c r="E190">
        <v>93</v>
      </c>
      <c r="F190" t="s">
        <v>81</v>
      </c>
      <c r="G190" t="s">
        <v>1602</v>
      </c>
      <c r="H190" t="s">
        <v>593</v>
      </c>
      <c r="I190" t="s">
        <v>33</v>
      </c>
      <c r="J190" t="s">
        <v>106</v>
      </c>
      <c r="K190">
        <v>342</v>
      </c>
      <c r="L190" t="s">
        <v>1136</v>
      </c>
    </row>
    <row r="191" spans="1:12" x14ac:dyDescent="0.25">
      <c r="A191">
        <v>2019</v>
      </c>
      <c r="B191">
        <v>23</v>
      </c>
      <c r="C191" t="s">
        <v>193</v>
      </c>
      <c r="D191">
        <v>4</v>
      </c>
      <c r="E191">
        <v>67</v>
      </c>
      <c r="F191" t="s">
        <v>76</v>
      </c>
      <c r="G191" t="s">
        <v>1596</v>
      </c>
      <c r="H191" t="s">
        <v>877</v>
      </c>
      <c r="I191" t="s">
        <v>84</v>
      </c>
      <c r="J191" t="s">
        <v>106</v>
      </c>
      <c r="K191">
        <v>342</v>
      </c>
      <c r="L191" t="s">
        <v>1136</v>
      </c>
    </row>
    <row r="192" spans="1:12" x14ac:dyDescent="0.25">
      <c r="A192">
        <v>2019</v>
      </c>
      <c r="B192" t="s">
        <v>86</v>
      </c>
      <c r="C192" t="s">
        <v>193</v>
      </c>
      <c r="D192" t="s">
        <v>6</v>
      </c>
      <c r="E192">
        <v>68</v>
      </c>
      <c r="F192" t="s">
        <v>76</v>
      </c>
      <c r="G192" t="s">
        <v>1580</v>
      </c>
      <c r="H192" t="s">
        <v>877</v>
      </c>
      <c r="I192" t="s">
        <v>84</v>
      </c>
      <c r="J192" t="s">
        <v>106</v>
      </c>
      <c r="K192">
        <v>342</v>
      </c>
      <c r="L192" t="s">
        <v>1027</v>
      </c>
    </row>
    <row r="193" spans="1:12" x14ac:dyDescent="0.25">
      <c r="A193">
        <v>2019</v>
      </c>
      <c r="B193">
        <v>24</v>
      </c>
      <c r="C193" t="s">
        <v>193</v>
      </c>
      <c r="D193">
        <v>5</v>
      </c>
      <c r="E193">
        <v>69</v>
      </c>
      <c r="F193" t="s">
        <v>76</v>
      </c>
      <c r="G193" t="s">
        <v>646</v>
      </c>
      <c r="H193" t="s">
        <v>877</v>
      </c>
      <c r="I193" t="s">
        <v>84</v>
      </c>
      <c r="J193" t="s">
        <v>106</v>
      </c>
      <c r="K193">
        <v>341</v>
      </c>
      <c r="L193" t="s">
        <v>1137</v>
      </c>
    </row>
    <row r="194" spans="1:12" x14ac:dyDescent="0.25">
      <c r="A194">
        <v>2019</v>
      </c>
      <c r="B194">
        <v>25</v>
      </c>
      <c r="C194" t="s">
        <v>193</v>
      </c>
      <c r="D194">
        <v>6</v>
      </c>
      <c r="E194">
        <v>66</v>
      </c>
      <c r="F194" t="s">
        <v>76</v>
      </c>
      <c r="G194" t="s">
        <v>1639</v>
      </c>
      <c r="H194" t="s">
        <v>877</v>
      </c>
      <c r="I194" t="s">
        <v>84</v>
      </c>
      <c r="J194" t="s">
        <v>106</v>
      </c>
      <c r="K194">
        <v>340</v>
      </c>
      <c r="L194" t="s">
        <v>1138</v>
      </c>
    </row>
    <row r="195" spans="1:12" x14ac:dyDescent="0.25">
      <c r="A195">
        <v>2019</v>
      </c>
      <c r="B195">
        <v>27</v>
      </c>
      <c r="C195" t="s">
        <v>193</v>
      </c>
      <c r="D195">
        <v>7</v>
      </c>
      <c r="E195">
        <v>94</v>
      </c>
      <c r="F195" t="s">
        <v>81</v>
      </c>
      <c r="G195" t="s">
        <v>1646</v>
      </c>
      <c r="H195" t="s">
        <v>593</v>
      </c>
      <c r="I195" t="s">
        <v>33</v>
      </c>
      <c r="J195" t="s">
        <v>106</v>
      </c>
      <c r="K195">
        <v>339</v>
      </c>
      <c r="L195" t="s">
        <v>1142</v>
      </c>
    </row>
    <row r="196" spans="1:12" x14ac:dyDescent="0.25">
      <c r="A196">
        <v>2019</v>
      </c>
      <c r="B196">
        <v>28</v>
      </c>
      <c r="C196" t="s">
        <v>193</v>
      </c>
      <c r="D196">
        <v>8</v>
      </c>
      <c r="E196">
        <v>63</v>
      </c>
      <c r="F196" t="s">
        <v>107</v>
      </c>
      <c r="G196" t="s">
        <v>433</v>
      </c>
      <c r="H196" t="s">
        <v>704</v>
      </c>
      <c r="I196" t="s">
        <v>34</v>
      </c>
      <c r="J196" t="s">
        <v>106</v>
      </c>
      <c r="K196">
        <v>337</v>
      </c>
      <c r="L196" t="s">
        <v>1143</v>
      </c>
    </row>
    <row r="197" spans="1:12" x14ac:dyDescent="0.25">
      <c r="A197">
        <v>2019</v>
      </c>
      <c r="B197">
        <v>29</v>
      </c>
      <c r="C197" t="s">
        <v>193</v>
      </c>
      <c r="D197">
        <v>9</v>
      </c>
      <c r="E197">
        <v>92</v>
      </c>
      <c r="F197" t="s">
        <v>81</v>
      </c>
      <c r="G197" t="s">
        <v>797</v>
      </c>
      <c r="H197" t="s">
        <v>593</v>
      </c>
      <c r="I197" t="s">
        <v>33</v>
      </c>
      <c r="J197" t="s">
        <v>106</v>
      </c>
      <c r="K197">
        <v>337</v>
      </c>
      <c r="L197" t="s">
        <v>1143</v>
      </c>
    </row>
    <row r="198" spans="1:12" x14ac:dyDescent="0.25">
      <c r="A198">
        <v>2019</v>
      </c>
      <c r="B198">
        <v>30</v>
      </c>
      <c r="C198" t="s">
        <v>193</v>
      </c>
      <c r="D198">
        <v>10</v>
      </c>
      <c r="E198">
        <v>82</v>
      </c>
      <c r="F198" t="s">
        <v>87</v>
      </c>
      <c r="G198" t="s">
        <v>1095</v>
      </c>
      <c r="H198" t="s">
        <v>1065</v>
      </c>
      <c r="I198" t="s">
        <v>88</v>
      </c>
      <c r="J198" t="s">
        <v>106</v>
      </c>
      <c r="K198">
        <v>335</v>
      </c>
      <c r="L198" t="s">
        <v>1146</v>
      </c>
    </row>
    <row r="199" spans="1:12" x14ac:dyDescent="0.25">
      <c r="A199">
        <v>2019</v>
      </c>
      <c r="B199">
        <v>31</v>
      </c>
      <c r="C199" t="s">
        <v>194</v>
      </c>
      <c r="D199">
        <v>1</v>
      </c>
      <c r="E199">
        <v>56</v>
      </c>
      <c r="F199" t="s">
        <v>1653</v>
      </c>
      <c r="G199" t="s">
        <v>1642</v>
      </c>
      <c r="H199" t="s">
        <v>593</v>
      </c>
      <c r="I199" t="s">
        <v>33</v>
      </c>
      <c r="J199" t="s">
        <v>106</v>
      </c>
      <c r="K199">
        <v>334</v>
      </c>
      <c r="L199" t="s">
        <v>1147</v>
      </c>
    </row>
    <row r="200" spans="1:12" x14ac:dyDescent="0.25">
      <c r="A200">
        <v>2019</v>
      </c>
      <c r="B200">
        <v>32</v>
      </c>
      <c r="C200" t="s">
        <v>194</v>
      </c>
      <c r="D200">
        <v>2</v>
      </c>
      <c r="E200">
        <v>84</v>
      </c>
      <c r="F200" t="s">
        <v>197</v>
      </c>
      <c r="G200" t="s">
        <v>1632</v>
      </c>
      <c r="H200" t="s">
        <v>881</v>
      </c>
      <c r="I200" t="s">
        <v>31</v>
      </c>
      <c r="J200" t="s">
        <v>106</v>
      </c>
      <c r="K200">
        <v>334</v>
      </c>
      <c r="L200" t="s">
        <v>1147</v>
      </c>
    </row>
    <row r="201" spans="1:12" x14ac:dyDescent="0.25">
      <c r="A201">
        <v>2019</v>
      </c>
      <c r="B201" t="s">
        <v>86</v>
      </c>
      <c r="C201" t="s">
        <v>194</v>
      </c>
      <c r="D201" t="s">
        <v>6</v>
      </c>
      <c r="E201">
        <v>85</v>
      </c>
      <c r="F201" t="s">
        <v>221</v>
      </c>
      <c r="G201" t="s">
        <v>1631</v>
      </c>
      <c r="H201" t="s">
        <v>877</v>
      </c>
      <c r="I201" t="s">
        <v>84</v>
      </c>
      <c r="J201" t="s">
        <v>106</v>
      </c>
      <c r="K201">
        <v>334</v>
      </c>
      <c r="L201" t="s">
        <v>1027</v>
      </c>
    </row>
    <row r="202" spans="1:12" x14ac:dyDescent="0.25">
      <c r="A202">
        <v>2019</v>
      </c>
      <c r="B202">
        <v>33</v>
      </c>
      <c r="C202" t="s">
        <v>194</v>
      </c>
      <c r="D202">
        <v>3</v>
      </c>
      <c r="E202">
        <v>62</v>
      </c>
      <c r="F202" t="s">
        <v>222</v>
      </c>
      <c r="G202" t="s">
        <v>1620</v>
      </c>
      <c r="H202" t="s">
        <v>881</v>
      </c>
      <c r="I202" t="s">
        <v>31</v>
      </c>
      <c r="J202" t="s">
        <v>106</v>
      </c>
      <c r="K202">
        <v>333</v>
      </c>
      <c r="L202" t="s">
        <v>1151</v>
      </c>
    </row>
    <row r="203" spans="1:12" x14ac:dyDescent="0.25">
      <c r="A203">
        <v>2019</v>
      </c>
      <c r="B203">
        <v>34</v>
      </c>
      <c r="C203" t="s">
        <v>194</v>
      </c>
      <c r="D203">
        <v>4</v>
      </c>
      <c r="E203">
        <v>77</v>
      </c>
      <c r="F203" t="s">
        <v>46</v>
      </c>
      <c r="G203" t="s">
        <v>1051</v>
      </c>
      <c r="H203" t="s">
        <v>593</v>
      </c>
      <c r="I203" t="s">
        <v>33</v>
      </c>
      <c r="J203" t="s">
        <v>106</v>
      </c>
      <c r="K203">
        <v>332</v>
      </c>
      <c r="L203" t="s">
        <v>1152</v>
      </c>
    </row>
    <row r="204" spans="1:12" x14ac:dyDescent="0.25">
      <c r="A204">
        <v>2019</v>
      </c>
      <c r="B204">
        <v>35</v>
      </c>
      <c r="C204" t="s">
        <v>194</v>
      </c>
      <c r="D204">
        <v>5</v>
      </c>
      <c r="E204">
        <v>57</v>
      </c>
      <c r="F204" t="s">
        <v>220</v>
      </c>
      <c r="G204" t="s">
        <v>1154</v>
      </c>
      <c r="H204" t="s">
        <v>881</v>
      </c>
      <c r="I204" t="s">
        <v>31</v>
      </c>
      <c r="J204" t="s">
        <v>106</v>
      </c>
      <c r="K204">
        <v>332</v>
      </c>
      <c r="L204" t="s">
        <v>1152</v>
      </c>
    </row>
    <row r="205" spans="1:12" x14ac:dyDescent="0.25">
      <c r="A205">
        <v>2019</v>
      </c>
      <c r="B205">
        <v>36</v>
      </c>
      <c r="C205" t="s">
        <v>194</v>
      </c>
      <c r="D205">
        <v>6</v>
      </c>
      <c r="E205">
        <v>78</v>
      </c>
      <c r="F205" t="s">
        <v>46</v>
      </c>
      <c r="G205" t="s">
        <v>1156</v>
      </c>
      <c r="H205" t="s">
        <v>593</v>
      </c>
      <c r="I205" t="s">
        <v>33</v>
      </c>
      <c r="J205" t="s">
        <v>106</v>
      </c>
      <c r="K205">
        <v>332</v>
      </c>
      <c r="L205" t="s">
        <v>1152</v>
      </c>
    </row>
    <row r="206" spans="1:12" x14ac:dyDescent="0.25">
      <c r="A206">
        <v>2019</v>
      </c>
      <c r="B206">
        <v>37</v>
      </c>
      <c r="C206" t="s">
        <v>194</v>
      </c>
      <c r="D206">
        <v>7</v>
      </c>
      <c r="E206">
        <v>61</v>
      </c>
      <c r="F206" t="s">
        <v>82</v>
      </c>
      <c r="G206" t="s">
        <v>561</v>
      </c>
      <c r="H206" t="s">
        <v>881</v>
      </c>
      <c r="I206" t="s">
        <v>31</v>
      </c>
      <c r="J206" t="s">
        <v>106</v>
      </c>
      <c r="K206">
        <v>331</v>
      </c>
      <c r="L206" t="s">
        <v>1159</v>
      </c>
    </row>
    <row r="207" spans="1:12" x14ac:dyDescent="0.25">
      <c r="A207">
        <v>2019</v>
      </c>
      <c r="B207">
        <v>38</v>
      </c>
      <c r="C207" t="s">
        <v>194</v>
      </c>
      <c r="D207">
        <v>8</v>
      </c>
      <c r="E207">
        <v>86</v>
      </c>
      <c r="F207" t="s">
        <v>75</v>
      </c>
      <c r="G207" t="s">
        <v>1593</v>
      </c>
      <c r="H207" t="s">
        <v>593</v>
      </c>
      <c r="I207" t="s">
        <v>33</v>
      </c>
      <c r="J207" t="s">
        <v>106</v>
      </c>
      <c r="K207">
        <v>331</v>
      </c>
      <c r="L207" t="s">
        <v>1159</v>
      </c>
    </row>
    <row r="208" spans="1:12" x14ac:dyDescent="0.25">
      <c r="A208">
        <v>2019</v>
      </c>
      <c r="B208">
        <v>39</v>
      </c>
      <c r="C208" t="s">
        <v>194</v>
      </c>
      <c r="D208">
        <v>9</v>
      </c>
      <c r="E208">
        <v>83</v>
      </c>
      <c r="F208" t="s">
        <v>120</v>
      </c>
      <c r="G208" t="s">
        <v>1651</v>
      </c>
      <c r="H208" t="s">
        <v>881</v>
      </c>
      <c r="I208" t="s">
        <v>31</v>
      </c>
      <c r="J208" t="s">
        <v>106</v>
      </c>
      <c r="K208">
        <v>330</v>
      </c>
      <c r="L208" t="s">
        <v>1164</v>
      </c>
    </row>
    <row r="209" spans="1:12" x14ac:dyDescent="0.25">
      <c r="A209">
        <v>2019</v>
      </c>
      <c r="B209">
        <v>40</v>
      </c>
      <c r="C209" t="s">
        <v>193</v>
      </c>
      <c r="D209">
        <v>11</v>
      </c>
      <c r="E209">
        <v>89</v>
      </c>
      <c r="F209" t="s">
        <v>214</v>
      </c>
      <c r="G209" t="s">
        <v>1603</v>
      </c>
      <c r="H209" t="s">
        <v>1540</v>
      </c>
      <c r="I209" t="s">
        <v>31</v>
      </c>
      <c r="J209" t="s">
        <v>106</v>
      </c>
      <c r="K209">
        <v>329</v>
      </c>
      <c r="L209" t="s">
        <v>1166</v>
      </c>
    </row>
    <row r="210" spans="1:12" x14ac:dyDescent="0.25">
      <c r="A210">
        <v>2019</v>
      </c>
      <c r="B210">
        <v>41</v>
      </c>
      <c r="C210" t="s">
        <v>194</v>
      </c>
      <c r="D210">
        <v>10</v>
      </c>
      <c r="E210">
        <v>70</v>
      </c>
      <c r="F210" t="s">
        <v>91</v>
      </c>
      <c r="G210" t="s">
        <v>431</v>
      </c>
      <c r="H210" t="s">
        <v>881</v>
      </c>
      <c r="I210" t="s">
        <v>31</v>
      </c>
      <c r="J210" t="s">
        <v>106</v>
      </c>
      <c r="K210">
        <v>328</v>
      </c>
      <c r="L210" t="s">
        <v>1167</v>
      </c>
    </row>
    <row r="211" spans="1:12" x14ac:dyDescent="0.25">
      <c r="A211">
        <v>2019</v>
      </c>
      <c r="B211">
        <v>42</v>
      </c>
      <c r="C211" t="s">
        <v>194</v>
      </c>
      <c r="D211">
        <v>11</v>
      </c>
      <c r="E211">
        <v>90</v>
      </c>
      <c r="F211" t="s">
        <v>93</v>
      </c>
      <c r="G211" t="s">
        <v>1085</v>
      </c>
      <c r="H211" t="s">
        <v>709</v>
      </c>
      <c r="I211" t="s">
        <v>32</v>
      </c>
      <c r="J211" t="s">
        <v>106</v>
      </c>
      <c r="K211">
        <v>327</v>
      </c>
      <c r="L211" t="s">
        <v>1168</v>
      </c>
    </row>
    <row r="212" spans="1:12" x14ac:dyDescent="0.25">
      <c r="A212">
        <v>2019</v>
      </c>
      <c r="B212">
        <v>43</v>
      </c>
      <c r="C212" t="s">
        <v>194</v>
      </c>
      <c r="D212">
        <v>12</v>
      </c>
      <c r="E212">
        <v>54</v>
      </c>
      <c r="F212" t="s">
        <v>83</v>
      </c>
      <c r="G212" t="s">
        <v>1650</v>
      </c>
      <c r="H212" t="s">
        <v>881</v>
      </c>
      <c r="I212" t="s">
        <v>31</v>
      </c>
      <c r="J212" t="s">
        <v>106</v>
      </c>
      <c r="K212">
        <v>327</v>
      </c>
      <c r="L212" t="s">
        <v>1168</v>
      </c>
    </row>
    <row r="213" spans="1:12" x14ac:dyDescent="0.25">
      <c r="A213">
        <v>2019</v>
      </c>
      <c r="B213">
        <v>44</v>
      </c>
      <c r="C213" t="s">
        <v>193</v>
      </c>
      <c r="D213">
        <v>12</v>
      </c>
      <c r="E213">
        <v>97</v>
      </c>
      <c r="F213" t="s">
        <v>24</v>
      </c>
      <c r="G213" t="s">
        <v>1600</v>
      </c>
      <c r="H213" t="s">
        <v>1049</v>
      </c>
      <c r="I213" t="s">
        <v>32</v>
      </c>
      <c r="J213" t="s">
        <v>106</v>
      </c>
      <c r="K213">
        <v>325</v>
      </c>
      <c r="L213" t="s">
        <v>1169</v>
      </c>
    </row>
    <row r="214" spans="1:12" x14ac:dyDescent="0.25">
      <c r="A214">
        <v>2019</v>
      </c>
      <c r="B214">
        <v>46</v>
      </c>
      <c r="C214" t="s">
        <v>194</v>
      </c>
      <c r="D214">
        <v>13</v>
      </c>
      <c r="E214">
        <v>60</v>
      </c>
      <c r="F214" t="s">
        <v>120</v>
      </c>
      <c r="G214" t="s">
        <v>1553</v>
      </c>
      <c r="H214" t="s">
        <v>881</v>
      </c>
      <c r="I214" t="s">
        <v>31</v>
      </c>
      <c r="J214" t="s">
        <v>106</v>
      </c>
      <c r="K214">
        <v>324</v>
      </c>
      <c r="L214" t="s">
        <v>1175</v>
      </c>
    </row>
    <row r="215" spans="1:12" x14ac:dyDescent="0.25">
      <c r="A215">
        <v>2019</v>
      </c>
      <c r="B215">
        <v>47</v>
      </c>
      <c r="C215" t="s">
        <v>193</v>
      </c>
      <c r="D215">
        <v>13</v>
      </c>
      <c r="E215">
        <v>81</v>
      </c>
      <c r="F215" t="s">
        <v>87</v>
      </c>
      <c r="G215" t="s">
        <v>1176</v>
      </c>
      <c r="H215" t="s">
        <v>1065</v>
      </c>
      <c r="I215" t="s">
        <v>88</v>
      </c>
      <c r="J215" t="s">
        <v>106</v>
      </c>
      <c r="K215">
        <v>309</v>
      </c>
      <c r="L215" t="s">
        <v>1177</v>
      </c>
    </row>
    <row r="216" spans="1:12" x14ac:dyDescent="0.25">
      <c r="A216">
        <v>2019</v>
      </c>
      <c r="B216" t="s">
        <v>490</v>
      </c>
      <c r="C216" t="s">
        <v>193</v>
      </c>
      <c r="D216" t="s">
        <v>6</v>
      </c>
      <c r="E216">
        <v>71</v>
      </c>
      <c r="F216" t="s">
        <v>23</v>
      </c>
      <c r="G216" t="s">
        <v>1550</v>
      </c>
      <c r="H216" t="s">
        <v>1540</v>
      </c>
      <c r="I216" t="s">
        <v>31</v>
      </c>
      <c r="J216" t="s">
        <v>106</v>
      </c>
      <c r="K216">
        <v>140</v>
      </c>
      <c r="L216" t="s">
        <v>330</v>
      </c>
    </row>
    <row r="217" spans="1:12" x14ac:dyDescent="0.25">
      <c r="A217">
        <v>2019</v>
      </c>
      <c r="B217" t="s">
        <v>490</v>
      </c>
      <c r="C217" t="s">
        <v>193</v>
      </c>
      <c r="D217" t="s">
        <v>6</v>
      </c>
      <c r="E217">
        <v>95</v>
      </c>
      <c r="F217" t="s">
        <v>24</v>
      </c>
      <c r="G217" t="s">
        <v>708</v>
      </c>
      <c r="H217" t="s">
        <v>1049</v>
      </c>
      <c r="I217" t="s">
        <v>32</v>
      </c>
      <c r="J217" t="s">
        <v>106</v>
      </c>
      <c r="K217">
        <v>132</v>
      </c>
      <c r="L217" t="s">
        <v>1185</v>
      </c>
    </row>
    <row r="218" spans="1:12" x14ac:dyDescent="0.25">
      <c r="A218">
        <v>2019</v>
      </c>
      <c r="B218" t="s">
        <v>490</v>
      </c>
      <c r="C218" t="s">
        <v>194</v>
      </c>
      <c r="D218" t="s">
        <v>6</v>
      </c>
      <c r="E218">
        <v>98</v>
      </c>
      <c r="F218" t="s">
        <v>24</v>
      </c>
      <c r="G218" t="s">
        <v>655</v>
      </c>
      <c r="H218" t="s">
        <v>709</v>
      </c>
      <c r="I218" t="s">
        <v>32</v>
      </c>
      <c r="J218" t="s">
        <v>106</v>
      </c>
      <c r="K218">
        <v>87</v>
      </c>
      <c r="L218" t="s">
        <v>733</v>
      </c>
    </row>
    <row r="219" spans="1:12" x14ac:dyDescent="0.25">
      <c r="A219">
        <v>2019</v>
      </c>
      <c r="B219" t="s">
        <v>490</v>
      </c>
      <c r="C219" t="s">
        <v>193</v>
      </c>
      <c r="D219" t="s">
        <v>6</v>
      </c>
      <c r="E219">
        <v>64</v>
      </c>
      <c r="F219" t="s">
        <v>107</v>
      </c>
      <c r="G219" t="s">
        <v>1588</v>
      </c>
      <c r="H219" t="s">
        <v>704</v>
      </c>
      <c r="I219" t="s">
        <v>34</v>
      </c>
      <c r="J219" t="s">
        <v>106</v>
      </c>
      <c r="K219">
        <v>82</v>
      </c>
      <c r="L219" t="s">
        <v>1186</v>
      </c>
    </row>
    <row r="220" spans="1:12" x14ac:dyDescent="0.25">
      <c r="A220">
        <v>2019</v>
      </c>
      <c r="B220" t="s">
        <v>490</v>
      </c>
      <c r="C220" t="s">
        <v>194</v>
      </c>
      <c r="D220" t="s">
        <v>6</v>
      </c>
      <c r="E220">
        <v>88</v>
      </c>
      <c r="F220" t="s">
        <v>46</v>
      </c>
      <c r="G220" t="s">
        <v>1554</v>
      </c>
      <c r="H220" t="s">
        <v>593</v>
      </c>
      <c r="I220" t="s">
        <v>33</v>
      </c>
      <c r="J220" t="s">
        <v>106</v>
      </c>
      <c r="K220">
        <v>79</v>
      </c>
      <c r="L220" t="s">
        <v>506</v>
      </c>
    </row>
    <row r="221" spans="1:12" x14ac:dyDescent="0.25">
      <c r="A221">
        <v>2020</v>
      </c>
      <c r="B221">
        <v>20</v>
      </c>
      <c r="C221" t="s">
        <v>193</v>
      </c>
      <c r="D221">
        <v>1</v>
      </c>
      <c r="E221">
        <v>97</v>
      </c>
      <c r="F221" t="s">
        <v>24</v>
      </c>
      <c r="G221" t="s">
        <v>1600</v>
      </c>
      <c r="H221" t="s">
        <v>1049</v>
      </c>
      <c r="I221" t="s">
        <v>32</v>
      </c>
      <c r="J221" t="s">
        <v>106</v>
      </c>
      <c r="K221">
        <v>346</v>
      </c>
      <c r="L221" t="s">
        <v>1214</v>
      </c>
    </row>
    <row r="222" spans="1:12" x14ac:dyDescent="0.25">
      <c r="A222">
        <v>2020</v>
      </c>
      <c r="B222">
        <v>21</v>
      </c>
      <c r="C222" t="s">
        <v>193</v>
      </c>
      <c r="D222">
        <v>2</v>
      </c>
      <c r="E222">
        <v>51</v>
      </c>
      <c r="F222" t="s">
        <v>23</v>
      </c>
      <c r="G222" t="s">
        <v>1598</v>
      </c>
      <c r="H222" t="s">
        <v>1540</v>
      </c>
      <c r="I222" t="s">
        <v>31</v>
      </c>
      <c r="J222" t="s">
        <v>106</v>
      </c>
      <c r="K222">
        <v>346</v>
      </c>
      <c r="L222" t="s">
        <v>1214</v>
      </c>
    </row>
    <row r="223" spans="1:12" x14ac:dyDescent="0.25">
      <c r="A223">
        <v>2020</v>
      </c>
      <c r="B223">
        <v>22</v>
      </c>
      <c r="C223" t="s">
        <v>193</v>
      </c>
      <c r="D223">
        <v>3</v>
      </c>
      <c r="E223">
        <v>95</v>
      </c>
      <c r="F223" t="s">
        <v>24</v>
      </c>
      <c r="G223" t="s">
        <v>793</v>
      </c>
      <c r="H223" t="s">
        <v>1049</v>
      </c>
      <c r="I223" t="s">
        <v>32</v>
      </c>
      <c r="J223" t="s">
        <v>106</v>
      </c>
      <c r="K223">
        <v>343</v>
      </c>
      <c r="L223" t="s">
        <v>1137</v>
      </c>
    </row>
    <row r="224" spans="1:12" x14ac:dyDescent="0.25">
      <c r="A224">
        <v>2020</v>
      </c>
      <c r="B224" t="s">
        <v>56</v>
      </c>
      <c r="C224" t="s">
        <v>194</v>
      </c>
      <c r="D224" t="s">
        <v>6</v>
      </c>
      <c r="E224">
        <v>71</v>
      </c>
      <c r="F224" t="s">
        <v>23</v>
      </c>
      <c r="G224" t="s">
        <v>1604</v>
      </c>
      <c r="H224" t="s">
        <v>1540</v>
      </c>
      <c r="I224" t="s">
        <v>31</v>
      </c>
      <c r="J224" t="s">
        <v>106</v>
      </c>
      <c r="K224">
        <v>340</v>
      </c>
      <c r="L224" t="s">
        <v>731</v>
      </c>
    </row>
    <row r="225" spans="1:12" x14ac:dyDescent="0.25">
      <c r="A225">
        <v>2020</v>
      </c>
      <c r="B225">
        <v>24</v>
      </c>
      <c r="C225" t="s">
        <v>194</v>
      </c>
      <c r="D225">
        <v>1</v>
      </c>
      <c r="E225">
        <v>90</v>
      </c>
      <c r="F225" t="s">
        <v>93</v>
      </c>
      <c r="G225" t="s">
        <v>1605</v>
      </c>
      <c r="H225" t="s">
        <v>1049</v>
      </c>
      <c r="I225" t="s">
        <v>32</v>
      </c>
      <c r="J225" t="s">
        <v>106</v>
      </c>
      <c r="K225">
        <v>339</v>
      </c>
      <c r="L225" t="s">
        <v>1143</v>
      </c>
    </row>
    <row r="226" spans="1:12" x14ac:dyDescent="0.25">
      <c r="A226">
        <v>2020</v>
      </c>
      <c r="B226">
        <v>25</v>
      </c>
      <c r="C226" t="s">
        <v>194</v>
      </c>
      <c r="D226">
        <v>2</v>
      </c>
      <c r="E226">
        <v>77</v>
      </c>
      <c r="F226" t="s">
        <v>46</v>
      </c>
      <c r="G226" t="s">
        <v>1051</v>
      </c>
      <c r="H226" t="s">
        <v>593</v>
      </c>
      <c r="I226" t="s">
        <v>33</v>
      </c>
      <c r="J226" t="s">
        <v>106</v>
      </c>
      <c r="K226">
        <v>339</v>
      </c>
      <c r="L226" t="s">
        <v>1143</v>
      </c>
    </row>
    <row r="227" spans="1:12" x14ac:dyDescent="0.25">
      <c r="A227">
        <v>2020</v>
      </c>
      <c r="B227">
        <v>26</v>
      </c>
      <c r="C227" t="s">
        <v>194</v>
      </c>
      <c r="D227">
        <v>3</v>
      </c>
      <c r="E227">
        <v>83</v>
      </c>
      <c r="F227" t="s">
        <v>23</v>
      </c>
      <c r="G227" t="s">
        <v>1572</v>
      </c>
      <c r="H227" t="s">
        <v>1540</v>
      </c>
      <c r="I227" t="s">
        <v>31</v>
      </c>
      <c r="J227" t="s">
        <v>106</v>
      </c>
      <c r="K227">
        <v>339</v>
      </c>
      <c r="L227" t="s">
        <v>1143</v>
      </c>
    </row>
    <row r="228" spans="1:12" x14ac:dyDescent="0.25">
      <c r="A228">
        <v>2020</v>
      </c>
      <c r="B228">
        <v>23</v>
      </c>
      <c r="C228" t="s">
        <v>193</v>
      </c>
      <c r="D228">
        <v>4</v>
      </c>
      <c r="E228">
        <v>82</v>
      </c>
      <c r="F228" t="s">
        <v>214</v>
      </c>
      <c r="G228" t="s">
        <v>1580</v>
      </c>
      <c r="H228" t="s">
        <v>1540</v>
      </c>
      <c r="I228" t="s">
        <v>31</v>
      </c>
      <c r="J228" t="s">
        <v>106</v>
      </c>
      <c r="K228">
        <v>339</v>
      </c>
      <c r="L228" t="s">
        <v>1143</v>
      </c>
    </row>
    <row r="229" spans="1:12" x14ac:dyDescent="0.25">
      <c r="A229">
        <v>2020</v>
      </c>
      <c r="B229">
        <v>27</v>
      </c>
      <c r="C229" t="s">
        <v>194</v>
      </c>
      <c r="D229">
        <v>4</v>
      </c>
      <c r="E229">
        <v>56</v>
      </c>
      <c r="F229" t="s">
        <v>1653</v>
      </c>
      <c r="G229" t="s">
        <v>1555</v>
      </c>
      <c r="H229" t="s">
        <v>593</v>
      </c>
      <c r="I229" t="s">
        <v>33</v>
      </c>
      <c r="J229" t="s">
        <v>106</v>
      </c>
      <c r="K229">
        <v>339</v>
      </c>
      <c r="L229" t="s">
        <v>1143</v>
      </c>
    </row>
    <row r="230" spans="1:12" x14ac:dyDescent="0.25">
      <c r="A230">
        <v>2020</v>
      </c>
      <c r="B230">
        <v>29</v>
      </c>
      <c r="C230" t="s">
        <v>194</v>
      </c>
      <c r="D230">
        <v>5</v>
      </c>
      <c r="E230">
        <v>86</v>
      </c>
      <c r="F230" t="s">
        <v>75</v>
      </c>
      <c r="G230" t="s">
        <v>1606</v>
      </c>
      <c r="H230" t="s">
        <v>593</v>
      </c>
      <c r="I230" t="s">
        <v>33</v>
      </c>
      <c r="J230" t="s">
        <v>106</v>
      </c>
      <c r="K230">
        <v>337</v>
      </c>
      <c r="L230" t="s">
        <v>1146</v>
      </c>
    </row>
    <row r="231" spans="1:12" x14ac:dyDescent="0.25">
      <c r="A231">
        <v>2020</v>
      </c>
      <c r="B231">
        <v>31</v>
      </c>
      <c r="C231" t="s">
        <v>193</v>
      </c>
      <c r="D231">
        <v>5</v>
      </c>
      <c r="E231">
        <v>91</v>
      </c>
      <c r="F231" t="s">
        <v>81</v>
      </c>
      <c r="G231" t="s">
        <v>1549</v>
      </c>
      <c r="H231" t="s">
        <v>1229</v>
      </c>
      <c r="I231" t="s">
        <v>33</v>
      </c>
      <c r="J231" t="s">
        <v>106</v>
      </c>
      <c r="K231">
        <v>335</v>
      </c>
      <c r="L231" t="s">
        <v>1151</v>
      </c>
    </row>
    <row r="232" spans="1:12" x14ac:dyDescent="0.25">
      <c r="A232">
        <v>2020</v>
      </c>
      <c r="B232">
        <v>30</v>
      </c>
      <c r="C232" t="s">
        <v>194</v>
      </c>
      <c r="D232">
        <v>6</v>
      </c>
      <c r="E232">
        <v>66</v>
      </c>
      <c r="F232" t="s">
        <v>197</v>
      </c>
      <c r="G232" t="s">
        <v>1633</v>
      </c>
      <c r="H232" t="s">
        <v>1540</v>
      </c>
      <c r="I232" t="s">
        <v>31</v>
      </c>
      <c r="J232" t="s">
        <v>106</v>
      </c>
      <c r="K232">
        <v>335</v>
      </c>
      <c r="L232" t="s">
        <v>1151</v>
      </c>
    </row>
    <row r="233" spans="1:12" x14ac:dyDescent="0.25">
      <c r="A233">
        <v>2020</v>
      </c>
      <c r="B233">
        <v>32</v>
      </c>
      <c r="C233" t="s">
        <v>194</v>
      </c>
      <c r="D233">
        <v>7</v>
      </c>
      <c r="E233">
        <v>61</v>
      </c>
      <c r="F233" t="s">
        <v>223</v>
      </c>
      <c r="G233" t="s">
        <v>1581</v>
      </c>
      <c r="H233" t="s">
        <v>1540</v>
      </c>
      <c r="I233" t="s">
        <v>31</v>
      </c>
      <c r="J233" t="s">
        <v>106</v>
      </c>
      <c r="K233">
        <v>335</v>
      </c>
      <c r="L233" t="s">
        <v>1151</v>
      </c>
    </row>
    <row r="234" spans="1:12" x14ac:dyDescent="0.25">
      <c r="A234">
        <v>2020</v>
      </c>
      <c r="B234">
        <v>33</v>
      </c>
      <c r="C234" t="s">
        <v>194</v>
      </c>
      <c r="D234">
        <v>8</v>
      </c>
      <c r="E234">
        <v>98</v>
      </c>
      <c r="F234" t="s">
        <v>24</v>
      </c>
      <c r="G234" t="s">
        <v>655</v>
      </c>
      <c r="H234" t="s">
        <v>1049</v>
      </c>
      <c r="I234" t="s">
        <v>32</v>
      </c>
      <c r="J234" t="s">
        <v>106</v>
      </c>
      <c r="K234">
        <v>333</v>
      </c>
      <c r="L234" t="s">
        <v>1159</v>
      </c>
    </row>
    <row r="235" spans="1:12" x14ac:dyDescent="0.25">
      <c r="A235">
        <v>2020</v>
      </c>
      <c r="B235">
        <v>34</v>
      </c>
      <c r="C235" t="s">
        <v>194</v>
      </c>
      <c r="D235">
        <v>9</v>
      </c>
      <c r="E235">
        <v>85</v>
      </c>
      <c r="F235" t="s">
        <v>102</v>
      </c>
      <c r="G235" t="s">
        <v>1651</v>
      </c>
      <c r="H235" t="s">
        <v>1540</v>
      </c>
      <c r="I235" t="s">
        <v>31</v>
      </c>
      <c r="J235" t="s">
        <v>106</v>
      </c>
      <c r="K235">
        <v>332</v>
      </c>
      <c r="L235" t="s">
        <v>1164</v>
      </c>
    </row>
    <row r="236" spans="1:12" x14ac:dyDescent="0.25">
      <c r="A236">
        <v>2020</v>
      </c>
      <c r="B236">
        <v>35</v>
      </c>
      <c r="C236" t="s">
        <v>194</v>
      </c>
      <c r="D236">
        <v>10</v>
      </c>
      <c r="E236">
        <v>92</v>
      </c>
      <c r="F236" t="s">
        <v>81</v>
      </c>
      <c r="G236" t="s">
        <v>797</v>
      </c>
      <c r="H236" t="s">
        <v>1229</v>
      </c>
      <c r="I236" t="s">
        <v>33</v>
      </c>
      <c r="J236" t="s">
        <v>106</v>
      </c>
      <c r="K236">
        <v>331</v>
      </c>
      <c r="L236" t="s">
        <v>1166</v>
      </c>
    </row>
    <row r="237" spans="1:12" x14ac:dyDescent="0.25">
      <c r="A237">
        <v>2020</v>
      </c>
      <c r="B237">
        <v>36</v>
      </c>
      <c r="C237" t="s">
        <v>194</v>
      </c>
      <c r="D237">
        <v>11</v>
      </c>
      <c r="E237">
        <v>99</v>
      </c>
      <c r="F237" t="s">
        <v>46</v>
      </c>
      <c r="G237" t="s">
        <v>1582</v>
      </c>
      <c r="H237" t="s">
        <v>593</v>
      </c>
      <c r="I237" t="s">
        <v>33</v>
      </c>
      <c r="J237" t="s">
        <v>106</v>
      </c>
      <c r="K237">
        <v>331</v>
      </c>
      <c r="L237" t="s">
        <v>1166</v>
      </c>
    </row>
    <row r="238" spans="1:12" x14ac:dyDescent="0.25">
      <c r="A238">
        <v>2020</v>
      </c>
      <c r="B238">
        <v>37</v>
      </c>
      <c r="C238" t="s">
        <v>194</v>
      </c>
      <c r="D238">
        <v>12</v>
      </c>
      <c r="E238">
        <v>60</v>
      </c>
      <c r="F238" t="s">
        <v>102</v>
      </c>
      <c r="G238" t="s">
        <v>1556</v>
      </c>
      <c r="H238" t="s">
        <v>1540</v>
      </c>
      <c r="I238" t="s">
        <v>31</v>
      </c>
      <c r="J238" t="s">
        <v>106</v>
      </c>
      <c r="K238">
        <v>331</v>
      </c>
      <c r="L238" t="s">
        <v>1166</v>
      </c>
    </row>
    <row r="239" spans="1:12" x14ac:dyDescent="0.25">
      <c r="A239">
        <v>2020</v>
      </c>
      <c r="B239">
        <v>38</v>
      </c>
      <c r="C239" t="s">
        <v>194</v>
      </c>
      <c r="D239">
        <v>13</v>
      </c>
      <c r="E239">
        <v>78</v>
      </c>
      <c r="F239" t="s">
        <v>46</v>
      </c>
      <c r="G239" t="s">
        <v>1557</v>
      </c>
      <c r="H239" t="s">
        <v>593</v>
      </c>
      <c r="I239" t="s">
        <v>33</v>
      </c>
      <c r="J239" t="s">
        <v>106</v>
      </c>
      <c r="K239">
        <v>330</v>
      </c>
      <c r="L239" t="s">
        <v>1167</v>
      </c>
    </row>
    <row r="240" spans="1:12" x14ac:dyDescent="0.25">
      <c r="A240">
        <v>2020</v>
      </c>
      <c r="B240">
        <v>39</v>
      </c>
      <c r="C240" t="s">
        <v>194</v>
      </c>
      <c r="D240">
        <v>14</v>
      </c>
      <c r="E240">
        <v>54</v>
      </c>
      <c r="F240" t="s">
        <v>23</v>
      </c>
      <c r="G240" t="s">
        <v>1558</v>
      </c>
      <c r="H240" t="s">
        <v>1540</v>
      </c>
      <c r="I240" t="s">
        <v>31</v>
      </c>
      <c r="J240" t="s">
        <v>106</v>
      </c>
      <c r="K240">
        <v>330</v>
      </c>
      <c r="L240" t="s">
        <v>1167</v>
      </c>
    </row>
    <row r="241" spans="1:12" x14ac:dyDescent="0.25">
      <c r="A241">
        <v>2020</v>
      </c>
      <c r="B241">
        <v>40</v>
      </c>
      <c r="C241" t="s">
        <v>194</v>
      </c>
      <c r="D241">
        <v>15</v>
      </c>
      <c r="E241">
        <v>57</v>
      </c>
      <c r="F241" t="s">
        <v>1653</v>
      </c>
      <c r="G241" t="s">
        <v>385</v>
      </c>
      <c r="H241" t="s">
        <v>593</v>
      </c>
      <c r="I241" t="s">
        <v>33</v>
      </c>
      <c r="J241" t="s">
        <v>106</v>
      </c>
      <c r="K241">
        <v>326</v>
      </c>
      <c r="L241" t="s">
        <v>1175</v>
      </c>
    </row>
    <row r="242" spans="1:12" x14ac:dyDescent="0.25">
      <c r="A242">
        <v>2020</v>
      </c>
      <c r="B242">
        <v>41</v>
      </c>
      <c r="C242" t="s">
        <v>194</v>
      </c>
      <c r="D242">
        <v>16</v>
      </c>
      <c r="E242">
        <v>62</v>
      </c>
      <c r="F242" t="s">
        <v>1607</v>
      </c>
      <c r="G242" t="s">
        <v>1608</v>
      </c>
      <c r="H242" t="s">
        <v>1540</v>
      </c>
      <c r="I242" t="s">
        <v>31</v>
      </c>
      <c r="J242" t="s">
        <v>106</v>
      </c>
      <c r="K242">
        <v>325</v>
      </c>
      <c r="L242" t="s">
        <v>1243</v>
      </c>
    </row>
    <row r="243" spans="1:12" x14ac:dyDescent="0.25">
      <c r="A243">
        <v>2020</v>
      </c>
      <c r="B243">
        <v>43</v>
      </c>
      <c r="C243" t="s">
        <v>194</v>
      </c>
      <c r="D243">
        <v>17</v>
      </c>
      <c r="E243">
        <v>89</v>
      </c>
      <c r="F243" t="s">
        <v>1653</v>
      </c>
      <c r="G243" t="s">
        <v>1583</v>
      </c>
      <c r="H243" t="s">
        <v>593</v>
      </c>
      <c r="I243" t="s">
        <v>33</v>
      </c>
      <c r="J243" t="s">
        <v>106</v>
      </c>
      <c r="K243">
        <v>313</v>
      </c>
      <c r="L243" t="s">
        <v>1249</v>
      </c>
    </row>
    <row r="244" spans="1:12" x14ac:dyDescent="0.25">
      <c r="A244">
        <v>2020</v>
      </c>
      <c r="B244" t="s">
        <v>490</v>
      </c>
      <c r="C244" t="s">
        <v>194</v>
      </c>
      <c r="D244" t="s">
        <v>6</v>
      </c>
      <c r="E244">
        <v>72</v>
      </c>
      <c r="F244" t="s">
        <v>224</v>
      </c>
      <c r="G244" t="s">
        <v>1609</v>
      </c>
      <c r="H244" t="s">
        <v>1540</v>
      </c>
      <c r="I244" t="s">
        <v>31</v>
      </c>
      <c r="J244" t="s">
        <v>106</v>
      </c>
      <c r="K244">
        <v>273</v>
      </c>
      <c r="L244" t="s">
        <v>330</v>
      </c>
    </row>
    <row r="245" spans="1:12" x14ac:dyDescent="0.25">
      <c r="A245">
        <v>2020</v>
      </c>
      <c r="B245" t="s">
        <v>56</v>
      </c>
      <c r="C245" t="s">
        <v>194</v>
      </c>
      <c r="D245" t="s">
        <v>6</v>
      </c>
      <c r="E245">
        <v>88</v>
      </c>
      <c r="F245" t="s">
        <v>46</v>
      </c>
      <c r="G245" t="s">
        <v>1634</v>
      </c>
      <c r="H245" t="s">
        <v>593</v>
      </c>
      <c r="I245" t="s">
        <v>33</v>
      </c>
      <c r="J245" t="s">
        <v>106</v>
      </c>
      <c r="K245">
        <v>238</v>
      </c>
      <c r="L245" t="s">
        <v>647</v>
      </c>
    </row>
    <row r="246" spans="1:12" x14ac:dyDescent="0.25">
      <c r="A246">
        <v>2020</v>
      </c>
      <c r="B246" t="s">
        <v>490</v>
      </c>
      <c r="C246" t="s">
        <v>194</v>
      </c>
      <c r="D246" t="s">
        <v>6</v>
      </c>
      <c r="E246">
        <v>75</v>
      </c>
      <c r="F246" t="s">
        <v>102</v>
      </c>
      <c r="G246" t="s">
        <v>1559</v>
      </c>
      <c r="H246" t="s">
        <v>1540</v>
      </c>
      <c r="I246" t="s">
        <v>31</v>
      </c>
      <c r="J246" t="s">
        <v>106</v>
      </c>
      <c r="K246">
        <v>211</v>
      </c>
      <c r="L246" t="s">
        <v>842</v>
      </c>
    </row>
    <row r="247" spans="1:12" x14ac:dyDescent="0.25">
      <c r="A247">
        <v>2020</v>
      </c>
      <c r="B247" t="s">
        <v>490</v>
      </c>
      <c r="C247" t="s">
        <v>194</v>
      </c>
      <c r="D247" t="s">
        <v>6</v>
      </c>
      <c r="E247">
        <v>70</v>
      </c>
      <c r="F247" t="s">
        <v>94</v>
      </c>
      <c r="G247" t="s">
        <v>1158</v>
      </c>
      <c r="H247" t="s">
        <v>1540</v>
      </c>
      <c r="I247" t="s">
        <v>31</v>
      </c>
      <c r="J247" t="s">
        <v>106</v>
      </c>
      <c r="K247">
        <v>172</v>
      </c>
      <c r="L247" t="s">
        <v>840</v>
      </c>
    </row>
    <row r="248" spans="1:12" x14ac:dyDescent="0.25">
      <c r="A248">
        <v>2020</v>
      </c>
      <c r="B248" t="s">
        <v>490</v>
      </c>
      <c r="C248" t="s">
        <v>194</v>
      </c>
      <c r="D248" t="s">
        <v>6</v>
      </c>
      <c r="E248">
        <v>52</v>
      </c>
      <c r="F248" t="s">
        <v>23</v>
      </c>
      <c r="G248" t="s">
        <v>1647</v>
      </c>
      <c r="H248" t="s">
        <v>1540</v>
      </c>
      <c r="I248" t="s">
        <v>31</v>
      </c>
      <c r="J248" t="s">
        <v>106</v>
      </c>
      <c r="K248">
        <v>80</v>
      </c>
      <c r="L248" t="s">
        <v>1186</v>
      </c>
    </row>
    <row r="249" spans="1:12" x14ac:dyDescent="0.25">
      <c r="A249">
        <v>2020</v>
      </c>
      <c r="B249" t="s">
        <v>490</v>
      </c>
      <c r="C249" t="s">
        <v>194</v>
      </c>
      <c r="D249" t="s">
        <v>6</v>
      </c>
      <c r="E249">
        <v>55</v>
      </c>
      <c r="F249" t="s">
        <v>83</v>
      </c>
      <c r="G249" t="s">
        <v>1592</v>
      </c>
      <c r="H249" t="s">
        <v>1540</v>
      </c>
      <c r="I249" t="s">
        <v>31</v>
      </c>
      <c r="J249" t="s">
        <v>106</v>
      </c>
      <c r="K249">
        <v>78</v>
      </c>
      <c r="L249" t="s">
        <v>1270</v>
      </c>
    </row>
    <row r="250" spans="1:12" x14ac:dyDescent="0.25">
      <c r="A250">
        <v>2021</v>
      </c>
      <c r="B250">
        <v>20</v>
      </c>
      <c r="C250" t="s">
        <v>193</v>
      </c>
      <c r="D250">
        <v>1</v>
      </c>
      <c r="E250">
        <v>51</v>
      </c>
      <c r="F250" t="s">
        <v>23</v>
      </c>
      <c r="G250" t="s">
        <v>1598</v>
      </c>
      <c r="H250" t="s">
        <v>1540</v>
      </c>
      <c r="I250" t="s">
        <v>31</v>
      </c>
      <c r="J250" t="s">
        <v>106</v>
      </c>
      <c r="K250">
        <v>345</v>
      </c>
      <c r="L250" t="s">
        <v>1210</v>
      </c>
    </row>
    <row r="251" spans="1:12" x14ac:dyDescent="0.25">
      <c r="A251">
        <v>2021</v>
      </c>
      <c r="B251">
        <v>21</v>
      </c>
      <c r="C251" t="s">
        <v>193</v>
      </c>
      <c r="D251">
        <v>2</v>
      </c>
      <c r="E251">
        <v>63</v>
      </c>
      <c r="F251" t="s">
        <v>107</v>
      </c>
      <c r="G251" t="s">
        <v>1063</v>
      </c>
      <c r="H251" t="s">
        <v>1305</v>
      </c>
      <c r="I251" t="s">
        <v>34</v>
      </c>
      <c r="J251" t="s">
        <v>106</v>
      </c>
      <c r="K251">
        <v>345</v>
      </c>
      <c r="L251" t="s">
        <v>1210</v>
      </c>
    </row>
    <row r="252" spans="1:12" x14ac:dyDescent="0.25">
      <c r="A252">
        <v>2021</v>
      </c>
      <c r="B252">
        <v>22</v>
      </c>
      <c r="C252" t="s">
        <v>193</v>
      </c>
      <c r="D252">
        <v>3</v>
      </c>
      <c r="E252">
        <v>92</v>
      </c>
      <c r="F252" t="s">
        <v>81</v>
      </c>
      <c r="G252" t="s">
        <v>797</v>
      </c>
      <c r="H252" t="s">
        <v>1229</v>
      </c>
      <c r="I252" t="s">
        <v>33</v>
      </c>
      <c r="J252" t="s">
        <v>106</v>
      </c>
      <c r="K252">
        <v>344</v>
      </c>
      <c r="L252" t="s">
        <v>1307</v>
      </c>
    </row>
    <row r="253" spans="1:12" x14ac:dyDescent="0.25">
      <c r="A253">
        <v>2021</v>
      </c>
      <c r="B253">
        <v>23</v>
      </c>
      <c r="C253" t="s">
        <v>193</v>
      </c>
      <c r="D253">
        <v>4</v>
      </c>
      <c r="E253">
        <v>91</v>
      </c>
      <c r="F253" t="s">
        <v>81</v>
      </c>
      <c r="G253" t="s">
        <v>1549</v>
      </c>
      <c r="H253" t="s">
        <v>1229</v>
      </c>
      <c r="I253" t="s">
        <v>33</v>
      </c>
      <c r="J253" t="s">
        <v>106</v>
      </c>
      <c r="K253">
        <v>343</v>
      </c>
      <c r="L253" t="s">
        <v>1126</v>
      </c>
    </row>
    <row r="254" spans="1:12" x14ac:dyDescent="0.25">
      <c r="A254">
        <v>2021</v>
      </c>
      <c r="B254">
        <v>25</v>
      </c>
      <c r="C254" t="s">
        <v>194</v>
      </c>
      <c r="D254">
        <v>1</v>
      </c>
      <c r="E254">
        <v>83</v>
      </c>
      <c r="F254" t="s">
        <v>23</v>
      </c>
      <c r="G254" t="s">
        <v>1219</v>
      </c>
      <c r="H254" t="s">
        <v>1540</v>
      </c>
      <c r="I254" t="s">
        <v>31</v>
      </c>
      <c r="J254" t="s">
        <v>106</v>
      </c>
      <c r="K254">
        <v>340</v>
      </c>
      <c r="L254" t="s">
        <v>1310</v>
      </c>
    </row>
    <row r="255" spans="1:12" x14ac:dyDescent="0.25">
      <c r="A255">
        <v>2021</v>
      </c>
      <c r="B255">
        <v>26</v>
      </c>
      <c r="C255" t="s">
        <v>194</v>
      </c>
      <c r="D255">
        <v>2</v>
      </c>
      <c r="E255">
        <v>33</v>
      </c>
      <c r="F255" t="s">
        <v>93</v>
      </c>
      <c r="G255" t="s">
        <v>1188</v>
      </c>
      <c r="H255" t="s">
        <v>1049</v>
      </c>
      <c r="I255" t="s">
        <v>32</v>
      </c>
      <c r="J255" t="s">
        <v>106</v>
      </c>
      <c r="K255">
        <v>339</v>
      </c>
      <c r="L255" t="s">
        <v>1312</v>
      </c>
    </row>
    <row r="256" spans="1:12" x14ac:dyDescent="0.25">
      <c r="A256">
        <v>2021</v>
      </c>
      <c r="B256">
        <v>27</v>
      </c>
      <c r="C256" t="s">
        <v>194</v>
      </c>
      <c r="D256">
        <v>3</v>
      </c>
      <c r="E256">
        <v>80</v>
      </c>
      <c r="F256" t="s">
        <v>102</v>
      </c>
      <c r="G256" t="s">
        <v>1559</v>
      </c>
      <c r="H256" t="s">
        <v>1540</v>
      </c>
      <c r="I256" t="s">
        <v>31</v>
      </c>
      <c r="J256" t="s">
        <v>106</v>
      </c>
      <c r="K256">
        <v>338</v>
      </c>
      <c r="L256" t="s">
        <v>1133</v>
      </c>
    </row>
    <row r="257" spans="1:12" x14ac:dyDescent="0.25">
      <c r="A257">
        <v>2021</v>
      </c>
      <c r="B257">
        <v>30</v>
      </c>
      <c r="C257" t="s">
        <v>194</v>
      </c>
      <c r="D257">
        <v>4</v>
      </c>
      <c r="E257">
        <v>60</v>
      </c>
      <c r="F257" t="s">
        <v>102</v>
      </c>
      <c r="G257" t="s">
        <v>1560</v>
      </c>
      <c r="H257" t="s">
        <v>1540</v>
      </c>
      <c r="I257" t="s">
        <v>31</v>
      </c>
      <c r="J257" t="s">
        <v>106</v>
      </c>
      <c r="K257">
        <v>335</v>
      </c>
      <c r="L257" t="s">
        <v>1212</v>
      </c>
    </row>
    <row r="258" spans="1:12" x14ac:dyDescent="0.25">
      <c r="A258">
        <v>2021</v>
      </c>
      <c r="B258">
        <v>31</v>
      </c>
      <c r="C258" t="s">
        <v>194</v>
      </c>
      <c r="D258">
        <v>5</v>
      </c>
      <c r="E258">
        <v>77</v>
      </c>
      <c r="F258" t="s">
        <v>46</v>
      </c>
      <c r="G258" t="s">
        <v>1051</v>
      </c>
      <c r="H258" t="s">
        <v>1229</v>
      </c>
      <c r="I258" t="s">
        <v>33</v>
      </c>
      <c r="J258" t="s">
        <v>106</v>
      </c>
      <c r="K258">
        <v>335</v>
      </c>
      <c r="L258" t="s">
        <v>1212</v>
      </c>
    </row>
    <row r="259" spans="1:12" x14ac:dyDescent="0.25">
      <c r="A259">
        <v>2021</v>
      </c>
      <c r="B259">
        <v>33</v>
      </c>
      <c r="C259" t="s">
        <v>194</v>
      </c>
      <c r="D259">
        <v>6</v>
      </c>
      <c r="E259">
        <v>777</v>
      </c>
      <c r="F259" t="s">
        <v>103</v>
      </c>
      <c r="G259" t="s">
        <v>1324</v>
      </c>
      <c r="H259" t="s">
        <v>1049</v>
      </c>
      <c r="I259" t="s">
        <v>32</v>
      </c>
      <c r="J259" t="s">
        <v>106</v>
      </c>
      <c r="K259">
        <v>333</v>
      </c>
      <c r="L259" t="s">
        <v>1213</v>
      </c>
    </row>
    <row r="260" spans="1:12" x14ac:dyDescent="0.25">
      <c r="A260">
        <v>2021</v>
      </c>
      <c r="B260">
        <v>34</v>
      </c>
      <c r="C260" t="s">
        <v>194</v>
      </c>
      <c r="D260">
        <v>7</v>
      </c>
      <c r="E260">
        <v>18</v>
      </c>
      <c r="F260" t="s">
        <v>229</v>
      </c>
      <c r="G260" t="s">
        <v>1326</v>
      </c>
      <c r="H260" t="s">
        <v>1229</v>
      </c>
      <c r="I260" t="s">
        <v>33</v>
      </c>
      <c r="J260" t="s">
        <v>106</v>
      </c>
      <c r="K260">
        <v>332</v>
      </c>
      <c r="L260" t="s">
        <v>1328</v>
      </c>
    </row>
    <row r="261" spans="1:12" x14ac:dyDescent="0.25">
      <c r="A261">
        <v>2021</v>
      </c>
      <c r="B261">
        <v>35</v>
      </c>
      <c r="C261" t="s">
        <v>194</v>
      </c>
      <c r="D261">
        <v>8</v>
      </c>
      <c r="E261">
        <v>95</v>
      </c>
      <c r="F261" t="s">
        <v>93</v>
      </c>
      <c r="G261" t="s">
        <v>1610</v>
      </c>
      <c r="H261" t="s">
        <v>1049</v>
      </c>
      <c r="I261" t="s">
        <v>32</v>
      </c>
      <c r="J261" t="s">
        <v>106</v>
      </c>
      <c r="K261">
        <v>332</v>
      </c>
      <c r="L261" t="s">
        <v>1328</v>
      </c>
    </row>
    <row r="262" spans="1:12" x14ac:dyDescent="0.25">
      <c r="A262">
        <v>2021</v>
      </c>
      <c r="B262">
        <v>36</v>
      </c>
      <c r="C262" t="s">
        <v>194</v>
      </c>
      <c r="D262">
        <v>9</v>
      </c>
      <c r="E262">
        <v>85</v>
      </c>
      <c r="F262" t="s">
        <v>102</v>
      </c>
      <c r="G262" t="s">
        <v>1331</v>
      </c>
      <c r="H262" t="s">
        <v>1540</v>
      </c>
      <c r="I262" t="s">
        <v>31</v>
      </c>
      <c r="J262" t="s">
        <v>106</v>
      </c>
      <c r="K262">
        <v>332</v>
      </c>
      <c r="L262" t="s">
        <v>1328</v>
      </c>
    </row>
    <row r="263" spans="1:12" x14ac:dyDescent="0.25">
      <c r="A263">
        <v>2021</v>
      </c>
      <c r="B263">
        <v>37</v>
      </c>
      <c r="C263" t="s">
        <v>193</v>
      </c>
      <c r="D263">
        <v>5</v>
      </c>
      <c r="E263">
        <v>52</v>
      </c>
      <c r="F263" t="s">
        <v>23</v>
      </c>
      <c r="G263" t="s">
        <v>1604</v>
      </c>
      <c r="H263" t="s">
        <v>1540</v>
      </c>
      <c r="I263" t="s">
        <v>31</v>
      </c>
      <c r="J263" t="s">
        <v>106</v>
      </c>
      <c r="K263">
        <v>331</v>
      </c>
      <c r="L263" t="s">
        <v>1332</v>
      </c>
    </row>
    <row r="264" spans="1:12" x14ac:dyDescent="0.25">
      <c r="A264">
        <v>2021</v>
      </c>
      <c r="B264">
        <v>38</v>
      </c>
      <c r="C264" t="s">
        <v>194</v>
      </c>
      <c r="D264">
        <v>10</v>
      </c>
      <c r="E264">
        <v>69</v>
      </c>
      <c r="F264" t="s">
        <v>231</v>
      </c>
      <c r="G264" t="s">
        <v>1648</v>
      </c>
      <c r="H264" t="s">
        <v>1229</v>
      </c>
      <c r="I264" t="s">
        <v>33</v>
      </c>
      <c r="J264" t="s">
        <v>106</v>
      </c>
      <c r="K264">
        <v>330</v>
      </c>
      <c r="L264" t="s">
        <v>1214</v>
      </c>
    </row>
    <row r="265" spans="1:12" x14ac:dyDescent="0.25">
      <c r="A265">
        <v>2021</v>
      </c>
      <c r="B265">
        <v>39</v>
      </c>
      <c r="C265" t="s">
        <v>194</v>
      </c>
      <c r="D265">
        <v>11</v>
      </c>
      <c r="E265">
        <v>54</v>
      </c>
      <c r="F265" t="s">
        <v>23</v>
      </c>
      <c r="G265" t="s">
        <v>1561</v>
      </c>
      <c r="H265" t="s">
        <v>1540</v>
      </c>
      <c r="I265" t="s">
        <v>31</v>
      </c>
      <c r="J265" t="s">
        <v>106</v>
      </c>
      <c r="K265">
        <v>329</v>
      </c>
      <c r="L265" t="s">
        <v>1337</v>
      </c>
    </row>
    <row r="266" spans="1:12" x14ac:dyDescent="0.25">
      <c r="A266">
        <v>2021</v>
      </c>
      <c r="B266">
        <v>41</v>
      </c>
      <c r="C266" t="s">
        <v>194</v>
      </c>
      <c r="D266">
        <v>12</v>
      </c>
      <c r="E266">
        <v>71</v>
      </c>
      <c r="F266" t="s">
        <v>228</v>
      </c>
      <c r="G266" t="s">
        <v>1611</v>
      </c>
      <c r="H266" t="s">
        <v>1540</v>
      </c>
      <c r="I266" t="s">
        <v>31</v>
      </c>
      <c r="J266" t="s">
        <v>106</v>
      </c>
      <c r="K266">
        <v>327</v>
      </c>
      <c r="L266" t="s">
        <v>1137</v>
      </c>
    </row>
    <row r="267" spans="1:12" x14ac:dyDescent="0.25">
      <c r="A267">
        <v>2021</v>
      </c>
      <c r="B267">
        <v>42</v>
      </c>
      <c r="C267" t="s">
        <v>194</v>
      </c>
      <c r="D267">
        <v>13</v>
      </c>
      <c r="E267">
        <v>88</v>
      </c>
      <c r="F267" t="s">
        <v>46</v>
      </c>
      <c r="G267" t="s">
        <v>1582</v>
      </c>
      <c r="H267" t="s">
        <v>1229</v>
      </c>
      <c r="I267" t="s">
        <v>33</v>
      </c>
      <c r="J267" t="s">
        <v>106</v>
      </c>
      <c r="K267">
        <v>327</v>
      </c>
      <c r="L267" t="s">
        <v>1137</v>
      </c>
    </row>
    <row r="268" spans="1:12" x14ac:dyDescent="0.25">
      <c r="A268">
        <v>2021</v>
      </c>
      <c r="B268">
        <v>43</v>
      </c>
      <c r="C268" t="s">
        <v>194</v>
      </c>
      <c r="D268">
        <v>14</v>
      </c>
      <c r="E268">
        <v>86</v>
      </c>
      <c r="F268" t="s">
        <v>104</v>
      </c>
      <c r="G268" t="s">
        <v>1606</v>
      </c>
      <c r="H268" t="s">
        <v>1229</v>
      </c>
      <c r="I268" t="s">
        <v>33</v>
      </c>
      <c r="J268" t="s">
        <v>106</v>
      </c>
      <c r="K268">
        <v>322</v>
      </c>
      <c r="L268" t="s">
        <v>1225</v>
      </c>
    </row>
    <row r="269" spans="1:12" x14ac:dyDescent="0.25">
      <c r="A269">
        <v>2021</v>
      </c>
      <c r="B269">
        <v>44</v>
      </c>
      <c r="C269" t="s">
        <v>193</v>
      </c>
      <c r="D269">
        <v>6</v>
      </c>
      <c r="E269">
        <v>64</v>
      </c>
      <c r="F269" t="s">
        <v>107</v>
      </c>
      <c r="G269" t="s">
        <v>1621</v>
      </c>
      <c r="H269" t="s">
        <v>1305</v>
      </c>
      <c r="I269" t="s">
        <v>34</v>
      </c>
      <c r="J269" t="s">
        <v>106</v>
      </c>
      <c r="K269">
        <v>313</v>
      </c>
      <c r="L269" t="s">
        <v>1168</v>
      </c>
    </row>
    <row r="270" spans="1:12" x14ac:dyDescent="0.25">
      <c r="A270">
        <v>2021</v>
      </c>
      <c r="B270" t="s">
        <v>490</v>
      </c>
      <c r="C270" t="s">
        <v>194</v>
      </c>
      <c r="D270" t="s">
        <v>6</v>
      </c>
      <c r="E270">
        <v>388</v>
      </c>
      <c r="F270" t="s">
        <v>230</v>
      </c>
      <c r="G270" t="s">
        <v>385</v>
      </c>
      <c r="H270" t="s">
        <v>1540</v>
      </c>
      <c r="I270" t="s">
        <v>31</v>
      </c>
      <c r="J270" t="s">
        <v>106</v>
      </c>
      <c r="K270">
        <v>271</v>
      </c>
      <c r="L270" t="s">
        <v>506</v>
      </c>
    </row>
    <row r="271" spans="1:12" x14ac:dyDescent="0.25">
      <c r="A271">
        <v>2021</v>
      </c>
      <c r="B271" t="s">
        <v>490</v>
      </c>
      <c r="C271" t="s">
        <v>193</v>
      </c>
      <c r="D271" t="s">
        <v>6</v>
      </c>
      <c r="E271">
        <v>72</v>
      </c>
      <c r="F271" t="s">
        <v>227</v>
      </c>
      <c r="G271" t="s">
        <v>401</v>
      </c>
      <c r="H271" t="s">
        <v>1229</v>
      </c>
      <c r="I271" t="s">
        <v>33</v>
      </c>
      <c r="J271" t="s">
        <v>106</v>
      </c>
      <c r="K271">
        <v>227</v>
      </c>
      <c r="L271" t="s">
        <v>506</v>
      </c>
    </row>
    <row r="272" spans="1:12" x14ac:dyDescent="0.25">
      <c r="A272">
        <v>2021</v>
      </c>
      <c r="B272" t="s">
        <v>490</v>
      </c>
      <c r="C272" t="s">
        <v>193</v>
      </c>
      <c r="D272" t="s">
        <v>6</v>
      </c>
      <c r="E272">
        <v>79</v>
      </c>
      <c r="F272" t="s">
        <v>222</v>
      </c>
      <c r="G272" t="s">
        <v>757</v>
      </c>
      <c r="H272" t="s">
        <v>1229</v>
      </c>
      <c r="I272" t="s">
        <v>33</v>
      </c>
      <c r="J272" t="s">
        <v>106</v>
      </c>
      <c r="K272">
        <v>139</v>
      </c>
      <c r="L272" t="s">
        <v>1185</v>
      </c>
    </row>
    <row r="273" spans="1:12" x14ac:dyDescent="0.25">
      <c r="A273">
        <v>2021</v>
      </c>
      <c r="B273" t="s">
        <v>490</v>
      </c>
      <c r="C273" t="s">
        <v>194</v>
      </c>
      <c r="D273" t="s">
        <v>6</v>
      </c>
      <c r="E273">
        <v>46</v>
      </c>
      <c r="F273" t="s">
        <v>1653</v>
      </c>
      <c r="G273" t="s">
        <v>1355</v>
      </c>
      <c r="H273" t="s">
        <v>1229</v>
      </c>
      <c r="I273" t="s">
        <v>33</v>
      </c>
      <c r="J273" t="s">
        <v>106</v>
      </c>
      <c r="K273">
        <v>138</v>
      </c>
      <c r="L273" t="s">
        <v>1357</v>
      </c>
    </row>
    <row r="274" spans="1:12" x14ac:dyDescent="0.25">
      <c r="A274">
        <v>2021</v>
      </c>
      <c r="B274" t="s">
        <v>490</v>
      </c>
      <c r="C274" t="s">
        <v>194</v>
      </c>
      <c r="D274" t="s">
        <v>6</v>
      </c>
      <c r="E274">
        <v>57</v>
      </c>
      <c r="F274" t="s">
        <v>120</v>
      </c>
      <c r="G274" t="s">
        <v>1358</v>
      </c>
      <c r="H274" t="s">
        <v>1540</v>
      </c>
      <c r="I274" t="s">
        <v>31</v>
      </c>
      <c r="J274" t="s">
        <v>106</v>
      </c>
      <c r="K274">
        <v>128</v>
      </c>
      <c r="L274" t="s">
        <v>506</v>
      </c>
    </row>
    <row r="275" spans="1:12" x14ac:dyDescent="0.25">
      <c r="A275">
        <v>2021</v>
      </c>
      <c r="B275" t="s">
        <v>490</v>
      </c>
      <c r="C275" t="s">
        <v>194</v>
      </c>
      <c r="D275" t="s">
        <v>6</v>
      </c>
      <c r="E275">
        <v>66</v>
      </c>
      <c r="F275" t="s">
        <v>197</v>
      </c>
      <c r="G275" t="s">
        <v>1612</v>
      </c>
      <c r="H275" t="s">
        <v>1540</v>
      </c>
      <c r="I275" t="s">
        <v>31</v>
      </c>
      <c r="J275" t="s">
        <v>106</v>
      </c>
      <c r="K275">
        <v>117</v>
      </c>
      <c r="L275" t="s">
        <v>506</v>
      </c>
    </row>
    <row r="276" spans="1:12" x14ac:dyDescent="0.25">
      <c r="A276">
        <v>2021</v>
      </c>
      <c r="B276" t="s">
        <v>490</v>
      </c>
      <c r="C276" t="s">
        <v>194</v>
      </c>
      <c r="D276" t="s">
        <v>6</v>
      </c>
      <c r="E276">
        <v>55</v>
      </c>
      <c r="F276" t="s">
        <v>83</v>
      </c>
      <c r="G276" t="s">
        <v>1592</v>
      </c>
      <c r="H276" t="s">
        <v>1540</v>
      </c>
      <c r="I276" t="s">
        <v>31</v>
      </c>
      <c r="J276" t="s">
        <v>106</v>
      </c>
      <c r="K276">
        <v>109</v>
      </c>
      <c r="L276" t="s">
        <v>733</v>
      </c>
    </row>
    <row r="277" spans="1:12" x14ac:dyDescent="0.25">
      <c r="A277">
        <v>2021</v>
      </c>
      <c r="B277" t="s">
        <v>490</v>
      </c>
      <c r="C277" t="s">
        <v>194</v>
      </c>
      <c r="D277" t="s">
        <v>6</v>
      </c>
      <c r="E277">
        <v>47</v>
      </c>
      <c r="F277" t="s">
        <v>101</v>
      </c>
      <c r="G277" t="s">
        <v>1562</v>
      </c>
      <c r="H277" t="s">
        <v>1540</v>
      </c>
      <c r="I277" t="s">
        <v>31</v>
      </c>
      <c r="J277" t="s">
        <v>106</v>
      </c>
      <c r="K277">
        <v>90</v>
      </c>
      <c r="L277" t="s">
        <v>495</v>
      </c>
    </row>
    <row r="278" spans="1:12" x14ac:dyDescent="0.25">
      <c r="A278">
        <v>2021</v>
      </c>
      <c r="B278" t="s">
        <v>490</v>
      </c>
      <c r="C278" t="s">
        <v>194</v>
      </c>
      <c r="D278" t="s">
        <v>6</v>
      </c>
      <c r="E278">
        <v>56</v>
      </c>
      <c r="F278" t="s">
        <v>1653</v>
      </c>
      <c r="G278" t="s">
        <v>1554</v>
      </c>
      <c r="H278" t="s">
        <v>1229</v>
      </c>
      <c r="I278" t="s">
        <v>33</v>
      </c>
      <c r="J278" t="s">
        <v>106</v>
      </c>
      <c r="K278">
        <v>84</v>
      </c>
      <c r="L278" t="s">
        <v>733</v>
      </c>
    </row>
    <row r="279" spans="1:12" x14ac:dyDescent="0.25">
      <c r="A279">
        <v>2021</v>
      </c>
      <c r="B279" t="s">
        <v>490</v>
      </c>
      <c r="C279" t="s">
        <v>194</v>
      </c>
      <c r="D279" t="s">
        <v>6</v>
      </c>
      <c r="E279">
        <v>99</v>
      </c>
      <c r="F279" t="s">
        <v>46</v>
      </c>
      <c r="G279" t="s">
        <v>1233</v>
      </c>
      <c r="H279" t="s">
        <v>1229</v>
      </c>
      <c r="I279" t="s">
        <v>33</v>
      </c>
      <c r="J279" t="s">
        <v>106</v>
      </c>
      <c r="K279">
        <v>66</v>
      </c>
      <c r="L279" t="s">
        <v>506</v>
      </c>
    </row>
    <row r="280" spans="1:12" x14ac:dyDescent="0.25">
      <c r="A280">
        <v>2021</v>
      </c>
      <c r="B280" t="s">
        <v>490</v>
      </c>
      <c r="C280" t="s">
        <v>194</v>
      </c>
      <c r="D280" t="s">
        <v>6</v>
      </c>
      <c r="E280">
        <v>98</v>
      </c>
      <c r="F280" t="s">
        <v>24</v>
      </c>
      <c r="G280" t="s">
        <v>1257</v>
      </c>
      <c r="H280" t="s">
        <v>1049</v>
      </c>
      <c r="I280" t="s">
        <v>32</v>
      </c>
      <c r="J280" t="s">
        <v>106</v>
      </c>
      <c r="K280">
        <v>45</v>
      </c>
      <c r="L280" t="s">
        <v>495</v>
      </c>
    </row>
    <row r="281" spans="1:12" x14ac:dyDescent="0.25">
      <c r="A281">
        <v>2022</v>
      </c>
      <c r="B281">
        <v>28</v>
      </c>
      <c r="C281" t="s">
        <v>193</v>
      </c>
      <c r="D281">
        <v>1</v>
      </c>
      <c r="E281">
        <v>91</v>
      </c>
      <c r="F281" t="s">
        <v>81</v>
      </c>
      <c r="G281" t="s">
        <v>1549</v>
      </c>
      <c r="H281" t="s">
        <v>1229</v>
      </c>
      <c r="I281" t="s">
        <v>33</v>
      </c>
      <c r="J281" t="s">
        <v>106</v>
      </c>
      <c r="K281">
        <v>350</v>
      </c>
      <c r="L281" t="s">
        <v>1411</v>
      </c>
    </row>
    <row r="282" spans="1:12" x14ac:dyDescent="0.25">
      <c r="A282">
        <v>2022</v>
      </c>
      <c r="B282">
        <v>29</v>
      </c>
      <c r="C282" t="s">
        <v>193</v>
      </c>
      <c r="D282">
        <v>2</v>
      </c>
      <c r="E282">
        <v>51</v>
      </c>
      <c r="F282" t="s">
        <v>23</v>
      </c>
      <c r="G282" t="s">
        <v>1563</v>
      </c>
      <c r="H282" t="s">
        <v>1540</v>
      </c>
      <c r="I282" t="s">
        <v>31</v>
      </c>
      <c r="J282" t="s">
        <v>106</v>
      </c>
      <c r="K282">
        <v>350</v>
      </c>
      <c r="L282" t="s">
        <v>393</v>
      </c>
    </row>
    <row r="283" spans="1:12" x14ac:dyDescent="0.25">
      <c r="A283">
        <v>2022</v>
      </c>
      <c r="B283">
        <v>30</v>
      </c>
      <c r="C283" t="s">
        <v>193</v>
      </c>
      <c r="D283">
        <v>3</v>
      </c>
      <c r="E283">
        <v>52</v>
      </c>
      <c r="F283" t="s">
        <v>23</v>
      </c>
      <c r="G283" t="s">
        <v>982</v>
      </c>
      <c r="H283" t="s">
        <v>1540</v>
      </c>
      <c r="I283" t="s">
        <v>31</v>
      </c>
      <c r="J283" t="s">
        <v>106</v>
      </c>
      <c r="K283">
        <v>349</v>
      </c>
      <c r="L283" t="s">
        <v>592</v>
      </c>
    </row>
    <row r="284" spans="1:12" x14ac:dyDescent="0.25">
      <c r="A284">
        <v>2022</v>
      </c>
      <c r="B284">
        <v>31</v>
      </c>
      <c r="C284" t="s">
        <v>193</v>
      </c>
      <c r="D284">
        <v>4</v>
      </c>
      <c r="E284">
        <v>92</v>
      </c>
      <c r="F284" t="s">
        <v>81</v>
      </c>
      <c r="G284" t="s">
        <v>797</v>
      </c>
      <c r="H284" t="s">
        <v>1229</v>
      </c>
      <c r="I284" t="s">
        <v>33</v>
      </c>
      <c r="J284" t="s">
        <v>106</v>
      </c>
      <c r="K284">
        <v>348</v>
      </c>
      <c r="L284" t="s">
        <v>397</v>
      </c>
    </row>
    <row r="285" spans="1:12" x14ac:dyDescent="0.25">
      <c r="A285">
        <v>2022</v>
      </c>
      <c r="B285">
        <v>32</v>
      </c>
      <c r="C285" t="s">
        <v>193</v>
      </c>
      <c r="D285">
        <v>5</v>
      </c>
      <c r="E285">
        <v>74</v>
      </c>
      <c r="F285" t="s">
        <v>232</v>
      </c>
      <c r="G285" t="s">
        <v>1188</v>
      </c>
      <c r="H285" t="s">
        <v>1540</v>
      </c>
      <c r="I285" t="s">
        <v>31</v>
      </c>
      <c r="J285" t="s">
        <v>106</v>
      </c>
      <c r="K285">
        <v>347</v>
      </c>
      <c r="L285" t="s">
        <v>594</v>
      </c>
    </row>
    <row r="286" spans="1:12" x14ac:dyDescent="0.25">
      <c r="A286">
        <v>2022</v>
      </c>
      <c r="B286">
        <v>34</v>
      </c>
      <c r="C286" t="s">
        <v>194</v>
      </c>
      <c r="D286">
        <v>1</v>
      </c>
      <c r="E286">
        <v>33</v>
      </c>
      <c r="F286" t="s">
        <v>93</v>
      </c>
      <c r="G286" t="s">
        <v>1631</v>
      </c>
      <c r="H286" t="s">
        <v>1049</v>
      </c>
      <c r="I286" t="s">
        <v>32</v>
      </c>
      <c r="J286" t="s">
        <v>106</v>
      </c>
      <c r="K286">
        <v>343</v>
      </c>
      <c r="L286" t="s">
        <v>1420</v>
      </c>
    </row>
    <row r="287" spans="1:12" x14ac:dyDescent="0.25">
      <c r="A287">
        <v>2022</v>
      </c>
      <c r="B287">
        <v>35</v>
      </c>
      <c r="C287" t="s">
        <v>194</v>
      </c>
      <c r="D287">
        <v>2</v>
      </c>
      <c r="E287">
        <v>79</v>
      </c>
      <c r="F287" t="s">
        <v>222</v>
      </c>
      <c r="G287" t="s">
        <v>1620</v>
      </c>
      <c r="H287" t="s">
        <v>1229</v>
      </c>
      <c r="I287" t="s">
        <v>33</v>
      </c>
      <c r="J287" t="s">
        <v>106</v>
      </c>
      <c r="K287">
        <v>343</v>
      </c>
      <c r="L287" t="s">
        <v>403</v>
      </c>
    </row>
    <row r="288" spans="1:12" x14ac:dyDescent="0.25">
      <c r="A288">
        <v>2022</v>
      </c>
      <c r="B288">
        <v>36</v>
      </c>
      <c r="C288" t="s">
        <v>194</v>
      </c>
      <c r="D288">
        <v>3</v>
      </c>
      <c r="E288">
        <v>98</v>
      </c>
      <c r="F288" t="s">
        <v>111</v>
      </c>
      <c r="G288" t="s">
        <v>655</v>
      </c>
      <c r="H288" t="s">
        <v>1049</v>
      </c>
      <c r="I288" t="s">
        <v>32</v>
      </c>
      <c r="J288" t="s">
        <v>106</v>
      </c>
      <c r="K288">
        <v>342</v>
      </c>
      <c r="L288" t="s">
        <v>407</v>
      </c>
    </row>
    <row r="289" spans="1:12" x14ac:dyDescent="0.25">
      <c r="A289">
        <v>2022</v>
      </c>
      <c r="B289">
        <v>37</v>
      </c>
      <c r="C289" t="s">
        <v>194</v>
      </c>
      <c r="D289">
        <v>4</v>
      </c>
      <c r="E289">
        <v>86</v>
      </c>
      <c r="F289" t="s">
        <v>104</v>
      </c>
      <c r="G289" t="s">
        <v>1593</v>
      </c>
      <c r="H289" t="s">
        <v>1229</v>
      </c>
      <c r="I289" t="s">
        <v>33</v>
      </c>
      <c r="J289" t="s">
        <v>106</v>
      </c>
      <c r="K289">
        <v>340</v>
      </c>
      <c r="L289" t="s">
        <v>870</v>
      </c>
    </row>
    <row r="290" spans="1:12" x14ac:dyDescent="0.25">
      <c r="A290">
        <v>2022</v>
      </c>
      <c r="B290">
        <v>38</v>
      </c>
      <c r="C290" t="s">
        <v>194</v>
      </c>
      <c r="D290">
        <v>5</v>
      </c>
      <c r="E290">
        <v>88</v>
      </c>
      <c r="F290" t="s">
        <v>46</v>
      </c>
      <c r="G290" t="s">
        <v>1635</v>
      </c>
      <c r="H290" t="s">
        <v>1229</v>
      </c>
      <c r="I290" t="s">
        <v>33</v>
      </c>
      <c r="J290" t="s">
        <v>106</v>
      </c>
      <c r="K290">
        <v>340</v>
      </c>
      <c r="L290" t="s">
        <v>870</v>
      </c>
    </row>
    <row r="291" spans="1:12" x14ac:dyDescent="0.25">
      <c r="A291">
        <v>2022</v>
      </c>
      <c r="B291">
        <v>39</v>
      </c>
      <c r="C291" t="s">
        <v>194</v>
      </c>
      <c r="D291">
        <v>6</v>
      </c>
      <c r="E291">
        <v>54</v>
      </c>
      <c r="F291" t="s">
        <v>23</v>
      </c>
      <c r="G291" t="s">
        <v>1650</v>
      </c>
      <c r="H291" t="s">
        <v>1540</v>
      </c>
      <c r="I291" t="s">
        <v>31</v>
      </c>
      <c r="J291" t="s">
        <v>106</v>
      </c>
      <c r="K291">
        <v>340</v>
      </c>
      <c r="L291" t="s">
        <v>870</v>
      </c>
    </row>
    <row r="292" spans="1:12" x14ac:dyDescent="0.25">
      <c r="A292">
        <v>2022</v>
      </c>
      <c r="B292">
        <v>40</v>
      </c>
      <c r="C292" t="s">
        <v>194</v>
      </c>
      <c r="D292">
        <v>7</v>
      </c>
      <c r="E292">
        <v>85</v>
      </c>
      <c r="F292" t="s">
        <v>112</v>
      </c>
      <c r="G292" t="s">
        <v>1651</v>
      </c>
      <c r="H292" t="s">
        <v>1540</v>
      </c>
      <c r="I292" t="s">
        <v>31</v>
      </c>
      <c r="J292" t="s">
        <v>106</v>
      </c>
      <c r="K292">
        <v>339</v>
      </c>
      <c r="L292" t="s">
        <v>604</v>
      </c>
    </row>
    <row r="293" spans="1:12" x14ac:dyDescent="0.25">
      <c r="A293">
        <v>2022</v>
      </c>
      <c r="B293">
        <v>41</v>
      </c>
      <c r="C293" t="s">
        <v>194</v>
      </c>
      <c r="D293">
        <v>8</v>
      </c>
      <c r="E293">
        <v>21</v>
      </c>
      <c r="F293" t="s">
        <v>23</v>
      </c>
      <c r="G293" t="s">
        <v>1613</v>
      </c>
      <c r="H293" t="s">
        <v>1540</v>
      </c>
      <c r="I293" t="s">
        <v>31</v>
      </c>
      <c r="J293" t="s">
        <v>106</v>
      </c>
      <c r="K293">
        <v>339</v>
      </c>
      <c r="L293" t="s">
        <v>604</v>
      </c>
    </row>
    <row r="294" spans="1:12" x14ac:dyDescent="0.25">
      <c r="A294">
        <v>2022</v>
      </c>
      <c r="B294">
        <v>42</v>
      </c>
      <c r="C294" t="s">
        <v>194</v>
      </c>
      <c r="D294">
        <v>9</v>
      </c>
      <c r="E294">
        <v>61</v>
      </c>
      <c r="F294" t="s">
        <v>23</v>
      </c>
      <c r="G294" t="s">
        <v>1156</v>
      </c>
      <c r="H294" t="s">
        <v>1540</v>
      </c>
      <c r="I294" t="s">
        <v>31</v>
      </c>
      <c r="J294" t="s">
        <v>106</v>
      </c>
      <c r="K294">
        <v>339</v>
      </c>
      <c r="L294" t="s">
        <v>604</v>
      </c>
    </row>
    <row r="295" spans="1:12" x14ac:dyDescent="0.25">
      <c r="A295">
        <v>2022</v>
      </c>
      <c r="B295">
        <v>43</v>
      </c>
      <c r="C295" t="s">
        <v>194</v>
      </c>
      <c r="D295">
        <v>10</v>
      </c>
      <c r="E295">
        <v>55</v>
      </c>
      <c r="F295" t="s">
        <v>83</v>
      </c>
      <c r="G295" t="s">
        <v>1592</v>
      </c>
      <c r="H295" t="s">
        <v>1540</v>
      </c>
      <c r="I295" t="s">
        <v>31</v>
      </c>
      <c r="J295" t="s">
        <v>106</v>
      </c>
      <c r="K295">
        <v>339</v>
      </c>
      <c r="L295" t="s">
        <v>604</v>
      </c>
    </row>
    <row r="296" spans="1:12" x14ac:dyDescent="0.25">
      <c r="A296">
        <v>2022</v>
      </c>
      <c r="B296">
        <v>44</v>
      </c>
      <c r="C296" t="s">
        <v>194</v>
      </c>
      <c r="D296">
        <v>11</v>
      </c>
      <c r="E296">
        <v>99</v>
      </c>
      <c r="F296" t="s">
        <v>233</v>
      </c>
      <c r="G296" t="s">
        <v>1326</v>
      </c>
      <c r="H296" t="s">
        <v>1229</v>
      </c>
      <c r="I296" t="s">
        <v>33</v>
      </c>
      <c r="J296" t="s">
        <v>106</v>
      </c>
      <c r="K296">
        <v>338</v>
      </c>
      <c r="L296" t="s">
        <v>413</v>
      </c>
    </row>
    <row r="297" spans="1:12" x14ac:dyDescent="0.25">
      <c r="A297">
        <v>2022</v>
      </c>
      <c r="B297">
        <v>45</v>
      </c>
      <c r="C297" t="s">
        <v>194</v>
      </c>
      <c r="D297">
        <v>12</v>
      </c>
      <c r="E297">
        <v>57</v>
      </c>
      <c r="F297" t="s">
        <v>120</v>
      </c>
      <c r="G297" t="s">
        <v>1154</v>
      </c>
      <c r="H297" t="s">
        <v>1540</v>
      </c>
      <c r="I297" t="s">
        <v>31</v>
      </c>
      <c r="J297" t="s">
        <v>106</v>
      </c>
      <c r="K297">
        <v>336</v>
      </c>
      <c r="L297" t="s">
        <v>878</v>
      </c>
    </row>
    <row r="298" spans="1:12" x14ac:dyDescent="0.25">
      <c r="A298">
        <v>2022</v>
      </c>
      <c r="B298">
        <v>46</v>
      </c>
      <c r="C298" t="s">
        <v>194</v>
      </c>
      <c r="D298">
        <v>13</v>
      </c>
      <c r="E298">
        <v>80</v>
      </c>
      <c r="F298" t="s">
        <v>102</v>
      </c>
      <c r="G298" t="s">
        <v>1559</v>
      </c>
      <c r="H298" t="s">
        <v>1540</v>
      </c>
      <c r="I298" t="s">
        <v>31</v>
      </c>
      <c r="J298" t="s">
        <v>106</v>
      </c>
      <c r="K298">
        <v>336</v>
      </c>
      <c r="L298" t="s">
        <v>878</v>
      </c>
    </row>
    <row r="299" spans="1:12" x14ac:dyDescent="0.25">
      <c r="A299">
        <v>2022</v>
      </c>
      <c r="B299">
        <v>47</v>
      </c>
      <c r="C299" t="s">
        <v>194</v>
      </c>
      <c r="D299">
        <v>14</v>
      </c>
      <c r="E299">
        <v>77</v>
      </c>
      <c r="F299" t="s">
        <v>46</v>
      </c>
      <c r="G299" t="s">
        <v>1640</v>
      </c>
      <c r="H299" t="s">
        <v>1229</v>
      </c>
      <c r="I299" t="s">
        <v>33</v>
      </c>
      <c r="J299" t="s">
        <v>106</v>
      </c>
      <c r="K299">
        <v>336</v>
      </c>
      <c r="L299" t="s">
        <v>878</v>
      </c>
    </row>
    <row r="300" spans="1:12" x14ac:dyDescent="0.25">
      <c r="A300">
        <v>2022</v>
      </c>
      <c r="B300">
        <v>50</v>
      </c>
      <c r="C300" t="s">
        <v>194</v>
      </c>
      <c r="D300">
        <v>15</v>
      </c>
      <c r="E300">
        <v>66</v>
      </c>
      <c r="F300" t="s">
        <v>197</v>
      </c>
      <c r="G300" t="s">
        <v>1090</v>
      </c>
      <c r="H300" t="s">
        <v>1540</v>
      </c>
      <c r="I300" t="s">
        <v>31</v>
      </c>
      <c r="J300" t="s">
        <v>106</v>
      </c>
      <c r="K300">
        <v>331</v>
      </c>
      <c r="L300" t="s">
        <v>424</v>
      </c>
    </row>
    <row r="301" spans="1:12" x14ac:dyDescent="0.25">
      <c r="A301">
        <v>2022</v>
      </c>
      <c r="B301">
        <v>51</v>
      </c>
      <c r="C301" t="s">
        <v>194</v>
      </c>
      <c r="D301">
        <v>16</v>
      </c>
      <c r="E301">
        <v>93</v>
      </c>
      <c r="F301" t="s">
        <v>46</v>
      </c>
      <c r="G301" t="s">
        <v>1445</v>
      </c>
      <c r="H301" t="s">
        <v>1229</v>
      </c>
      <c r="I301" t="s">
        <v>33</v>
      </c>
      <c r="J301" t="s">
        <v>106</v>
      </c>
      <c r="K301">
        <v>329</v>
      </c>
      <c r="L301" t="s">
        <v>1447</v>
      </c>
    </row>
    <row r="302" spans="1:12" x14ac:dyDescent="0.25">
      <c r="A302">
        <v>2022</v>
      </c>
      <c r="B302">
        <v>53</v>
      </c>
      <c r="C302" t="s">
        <v>194</v>
      </c>
      <c r="D302">
        <v>17</v>
      </c>
      <c r="E302">
        <v>75</v>
      </c>
      <c r="F302" t="s">
        <v>102</v>
      </c>
      <c r="G302" t="s">
        <v>1641</v>
      </c>
      <c r="H302" t="s">
        <v>1540</v>
      </c>
      <c r="I302" t="s">
        <v>31</v>
      </c>
      <c r="J302" t="s">
        <v>106</v>
      </c>
      <c r="K302">
        <v>324</v>
      </c>
      <c r="L302" t="s">
        <v>721</v>
      </c>
    </row>
    <row r="303" spans="1:12" x14ac:dyDescent="0.25">
      <c r="A303">
        <v>2022</v>
      </c>
      <c r="B303" t="s">
        <v>56</v>
      </c>
      <c r="C303" t="s">
        <v>194</v>
      </c>
      <c r="D303" t="s">
        <v>6</v>
      </c>
      <c r="E303">
        <v>60</v>
      </c>
      <c r="F303" t="s">
        <v>102</v>
      </c>
      <c r="G303" t="s">
        <v>1553</v>
      </c>
      <c r="H303" t="s">
        <v>1540</v>
      </c>
      <c r="I303" t="s">
        <v>31</v>
      </c>
      <c r="J303" t="s">
        <v>106</v>
      </c>
      <c r="K303">
        <v>289</v>
      </c>
      <c r="L303" t="s">
        <v>731</v>
      </c>
    </row>
    <row r="304" spans="1:12" x14ac:dyDescent="0.25">
      <c r="A304">
        <v>2022</v>
      </c>
      <c r="B304" t="s">
        <v>490</v>
      </c>
      <c r="C304" t="s">
        <v>193</v>
      </c>
      <c r="D304" t="s">
        <v>6</v>
      </c>
      <c r="E304">
        <v>64</v>
      </c>
      <c r="F304" t="s">
        <v>107</v>
      </c>
      <c r="G304" t="s">
        <v>1621</v>
      </c>
      <c r="H304" t="s">
        <v>1305</v>
      </c>
      <c r="I304" t="s">
        <v>34</v>
      </c>
      <c r="J304" t="s">
        <v>106</v>
      </c>
      <c r="K304">
        <v>260</v>
      </c>
      <c r="L304" t="s">
        <v>495</v>
      </c>
    </row>
    <row r="305" spans="1:12" x14ac:dyDescent="0.25">
      <c r="A305">
        <v>2022</v>
      </c>
      <c r="B305" t="s">
        <v>490</v>
      </c>
      <c r="C305" t="s">
        <v>194</v>
      </c>
      <c r="D305" t="s">
        <v>6</v>
      </c>
      <c r="E305">
        <v>56</v>
      </c>
      <c r="F305" t="s">
        <v>1653</v>
      </c>
      <c r="G305" t="s">
        <v>1636</v>
      </c>
      <c r="H305" t="s">
        <v>1229</v>
      </c>
      <c r="I305" t="s">
        <v>33</v>
      </c>
      <c r="J305" t="s">
        <v>106</v>
      </c>
      <c r="K305">
        <v>241</v>
      </c>
      <c r="L305" t="s">
        <v>495</v>
      </c>
    </row>
    <row r="306" spans="1:12" x14ac:dyDescent="0.25">
      <c r="A306">
        <v>2022</v>
      </c>
      <c r="B306" t="s">
        <v>490</v>
      </c>
      <c r="C306" t="s">
        <v>193</v>
      </c>
      <c r="D306" t="s">
        <v>6</v>
      </c>
      <c r="E306">
        <v>63</v>
      </c>
      <c r="F306" t="s">
        <v>107</v>
      </c>
      <c r="G306" t="s">
        <v>149</v>
      </c>
      <c r="H306" t="s">
        <v>1305</v>
      </c>
      <c r="I306" t="s">
        <v>34</v>
      </c>
      <c r="J306" t="s">
        <v>106</v>
      </c>
      <c r="K306">
        <v>214</v>
      </c>
      <c r="L306" t="s">
        <v>840</v>
      </c>
    </row>
    <row r="307" spans="1:12" x14ac:dyDescent="0.25">
      <c r="A307">
        <v>2022</v>
      </c>
      <c r="B307" t="s">
        <v>490</v>
      </c>
      <c r="C307" t="s">
        <v>194</v>
      </c>
      <c r="D307" t="s">
        <v>6</v>
      </c>
      <c r="E307">
        <v>59</v>
      </c>
      <c r="F307" t="s">
        <v>228</v>
      </c>
      <c r="G307" t="s">
        <v>1269</v>
      </c>
      <c r="H307" t="s">
        <v>1540</v>
      </c>
      <c r="I307" t="s">
        <v>31</v>
      </c>
      <c r="J307" t="s">
        <v>106</v>
      </c>
      <c r="K307">
        <v>190</v>
      </c>
      <c r="L307" t="s">
        <v>330</v>
      </c>
    </row>
    <row r="308" spans="1:12" x14ac:dyDescent="0.25">
      <c r="A308">
        <v>2022</v>
      </c>
      <c r="B308" t="s">
        <v>490</v>
      </c>
      <c r="C308" t="s">
        <v>194</v>
      </c>
      <c r="D308" t="s">
        <v>6</v>
      </c>
      <c r="E308">
        <v>71</v>
      </c>
      <c r="F308" t="s">
        <v>83</v>
      </c>
      <c r="G308" t="s">
        <v>1584</v>
      </c>
      <c r="H308" t="s">
        <v>1540</v>
      </c>
      <c r="I308" t="s">
        <v>31</v>
      </c>
      <c r="J308" t="s">
        <v>106</v>
      </c>
      <c r="K308">
        <v>127</v>
      </c>
      <c r="L308" t="s">
        <v>330</v>
      </c>
    </row>
    <row r="309" spans="1:12" x14ac:dyDescent="0.25">
      <c r="A309">
        <v>2022</v>
      </c>
      <c r="B309" t="s">
        <v>490</v>
      </c>
      <c r="C309" t="s">
        <v>194</v>
      </c>
      <c r="D309" t="s">
        <v>6</v>
      </c>
      <c r="E309">
        <v>777</v>
      </c>
      <c r="F309" t="s">
        <v>113</v>
      </c>
      <c r="G309" t="s">
        <v>1187</v>
      </c>
      <c r="H309" t="s">
        <v>1049</v>
      </c>
      <c r="I309" t="s">
        <v>32</v>
      </c>
      <c r="J309" t="s">
        <v>106</v>
      </c>
      <c r="K309">
        <v>112</v>
      </c>
      <c r="L309" t="s">
        <v>1456</v>
      </c>
    </row>
    <row r="310" spans="1:12" x14ac:dyDescent="0.25">
      <c r="A310">
        <v>2022</v>
      </c>
      <c r="B310" t="s">
        <v>490</v>
      </c>
      <c r="C310" t="s">
        <v>194</v>
      </c>
      <c r="D310" t="s">
        <v>6</v>
      </c>
      <c r="E310">
        <v>46</v>
      </c>
      <c r="F310" t="s">
        <v>1653</v>
      </c>
      <c r="G310" t="s">
        <v>1554</v>
      </c>
      <c r="H310" t="s">
        <v>1229</v>
      </c>
      <c r="I310" t="s">
        <v>33</v>
      </c>
      <c r="J310" t="s">
        <v>106</v>
      </c>
      <c r="K310">
        <v>77</v>
      </c>
      <c r="L310" t="s">
        <v>1270</v>
      </c>
    </row>
    <row r="311" spans="1:12" x14ac:dyDescent="0.25">
      <c r="A311">
        <v>2023</v>
      </c>
      <c r="B311">
        <v>26</v>
      </c>
      <c r="C311" t="s">
        <v>194</v>
      </c>
      <c r="D311">
        <v>1</v>
      </c>
      <c r="E311">
        <v>33</v>
      </c>
      <c r="F311" t="s">
        <v>107</v>
      </c>
      <c r="G311" t="s">
        <v>1063</v>
      </c>
      <c r="H311" t="s">
        <v>1305</v>
      </c>
      <c r="I311" t="s">
        <v>34</v>
      </c>
      <c r="J311" t="s">
        <v>106</v>
      </c>
      <c r="K311">
        <v>313</v>
      </c>
      <c r="L311" t="s">
        <v>1490</v>
      </c>
    </row>
    <row r="312" spans="1:12" x14ac:dyDescent="0.25">
      <c r="A312">
        <v>2023</v>
      </c>
      <c r="B312">
        <v>28</v>
      </c>
      <c r="C312" t="s">
        <v>194</v>
      </c>
      <c r="D312">
        <v>2</v>
      </c>
      <c r="E312">
        <v>25</v>
      </c>
      <c r="F312" t="s">
        <v>93</v>
      </c>
      <c r="G312" t="s">
        <v>1491</v>
      </c>
      <c r="H312" t="s">
        <v>1049</v>
      </c>
      <c r="I312" t="s">
        <v>32</v>
      </c>
      <c r="J312" t="s">
        <v>106</v>
      </c>
      <c r="K312">
        <v>312</v>
      </c>
      <c r="L312" t="s">
        <v>1131</v>
      </c>
    </row>
    <row r="313" spans="1:12" x14ac:dyDescent="0.25">
      <c r="A313">
        <v>2023</v>
      </c>
      <c r="B313">
        <v>29</v>
      </c>
      <c r="C313" t="s">
        <v>194</v>
      </c>
      <c r="D313">
        <v>3</v>
      </c>
      <c r="E313">
        <v>86</v>
      </c>
      <c r="F313" t="s">
        <v>104</v>
      </c>
      <c r="G313" t="s">
        <v>1606</v>
      </c>
      <c r="H313" t="s">
        <v>1229</v>
      </c>
      <c r="I313" t="s">
        <v>33</v>
      </c>
      <c r="J313" t="s">
        <v>106</v>
      </c>
      <c r="K313">
        <v>312</v>
      </c>
      <c r="L313" t="s">
        <v>1131</v>
      </c>
    </row>
    <row r="314" spans="1:12" x14ac:dyDescent="0.25">
      <c r="A314">
        <v>2023</v>
      </c>
      <c r="B314">
        <v>30</v>
      </c>
      <c r="C314" t="s">
        <v>194</v>
      </c>
      <c r="D314">
        <v>4</v>
      </c>
      <c r="E314">
        <v>85</v>
      </c>
      <c r="F314" t="s">
        <v>112</v>
      </c>
      <c r="G314" t="s">
        <v>1331</v>
      </c>
      <c r="H314" t="s">
        <v>1229</v>
      </c>
      <c r="I314" t="s">
        <v>33</v>
      </c>
      <c r="J314" t="s">
        <v>106</v>
      </c>
      <c r="K314">
        <v>312</v>
      </c>
      <c r="L314" t="s">
        <v>1131</v>
      </c>
    </row>
    <row r="315" spans="1:12" x14ac:dyDescent="0.25">
      <c r="A315">
        <v>2023</v>
      </c>
      <c r="B315">
        <v>31</v>
      </c>
      <c r="C315" t="s">
        <v>194</v>
      </c>
      <c r="D315">
        <v>5</v>
      </c>
      <c r="E315">
        <v>54</v>
      </c>
      <c r="F315" t="s">
        <v>23</v>
      </c>
      <c r="G315" t="s">
        <v>1561</v>
      </c>
      <c r="H315" t="s">
        <v>1540</v>
      </c>
      <c r="I315" t="s">
        <v>31</v>
      </c>
      <c r="J315" t="s">
        <v>106</v>
      </c>
      <c r="K315">
        <v>312</v>
      </c>
      <c r="L315" t="s">
        <v>1131</v>
      </c>
    </row>
    <row r="316" spans="1:12" x14ac:dyDescent="0.25">
      <c r="A316">
        <v>2023</v>
      </c>
      <c r="B316">
        <v>33</v>
      </c>
      <c r="C316" t="s">
        <v>194</v>
      </c>
      <c r="D316">
        <v>6</v>
      </c>
      <c r="E316">
        <v>98</v>
      </c>
      <c r="F316" t="s">
        <v>111</v>
      </c>
      <c r="G316" t="s">
        <v>1614</v>
      </c>
      <c r="H316" t="s">
        <v>1049</v>
      </c>
      <c r="I316" t="s">
        <v>32</v>
      </c>
      <c r="J316" t="s">
        <v>106</v>
      </c>
      <c r="K316">
        <v>310</v>
      </c>
      <c r="L316" t="s">
        <v>1312</v>
      </c>
    </row>
    <row r="317" spans="1:12" x14ac:dyDescent="0.25">
      <c r="A317">
        <v>2023</v>
      </c>
      <c r="B317">
        <v>35</v>
      </c>
      <c r="C317" t="s">
        <v>194</v>
      </c>
      <c r="D317">
        <v>7</v>
      </c>
      <c r="E317">
        <v>56</v>
      </c>
      <c r="F317" t="s">
        <v>1653</v>
      </c>
      <c r="G317" t="s">
        <v>1554</v>
      </c>
      <c r="H317" t="s">
        <v>1229</v>
      </c>
      <c r="I317" t="s">
        <v>33</v>
      </c>
      <c r="J317" t="s">
        <v>106</v>
      </c>
      <c r="K317">
        <v>309</v>
      </c>
      <c r="L317" t="s">
        <v>1133</v>
      </c>
    </row>
    <row r="318" spans="1:12" x14ac:dyDescent="0.25">
      <c r="A318">
        <v>2023</v>
      </c>
      <c r="B318">
        <v>36</v>
      </c>
      <c r="C318" t="s">
        <v>194</v>
      </c>
      <c r="D318">
        <v>8</v>
      </c>
      <c r="E318">
        <v>100</v>
      </c>
      <c r="F318" t="s">
        <v>235</v>
      </c>
      <c r="G318" t="s">
        <v>1326</v>
      </c>
      <c r="H318" t="s">
        <v>1540</v>
      </c>
      <c r="I318" t="s">
        <v>31</v>
      </c>
      <c r="J318" t="s">
        <v>106</v>
      </c>
      <c r="K318">
        <v>307</v>
      </c>
      <c r="L318" t="s">
        <v>1319</v>
      </c>
    </row>
    <row r="319" spans="1:12" x14ac:dyDescent="0.25">
      <c r="A319">
        <v>2023</v>
      </c>
      <c r="B319">
        <v>38</v>
      </c>
      <c r="C319" t="s">
        <v>194</v>
      </c>
      <c r="D319">
        <v>9</v>
      </c>
      <c r="E319">
        <v>74</v>
      </c>
      <c r="F319" t="s">
        <v>120</v>
      </c>
      <c r="G319" t="s">
        <v>1261</v>
      </c>
      <c r="H319" t="s">
        <v>1540</v>
      </c>
      <c r="I319" t="s">
        <v>31</v>
      </c>
      <c r="J319" t="s">
        <v>106</v>
      </c>
      <c r="K319">
        <v>303</v>
      </c>
      <c r="L319" t="s">
        <v>1328</v>
      </c>
    </row>
    <row r="320" spans="1:12" x14ac:dyDescent="0.25">
      <c r="A320">
        <v>2023</v>
      </c>
      <c r="B320" t="s">
        <v>490</v>
      </c>
      <c r="C320" t="s">
        <v>194</v>
      </c>
      <c r="D320" t="s">
        <v>6</v>
      </c>
      <c r="E320">
        <v>57</v>
      </c>
      <c r="F320" t="s">
        <v>120</v>
      </c>
      <c r="G320" t="s">
        <v>1637</v>
      </c>
      <c r="H320" t="s">
        <v>1540</v>
      </c>
      <c r="I320" t="s">
        <v>31</v>
      </c>
      <c r="J320" t="s">
        <v>106</v>
      </c>
      <c r="K320">
        <v>254</v>
      </c>
      <c r="L320" t="s">
        <v>495</v>
      </c>
    </row>
    <row r="321" spans="1:12" x14ac:dyDescent="0.25">
      <c r="A321">
        <v>2023</v>
      </c>
      <c r="B321" t="s">
        <v>490</v>
      </c>
      <c r="C321" t="s">
        <v>194</v>
      </c>
      <c r="D321" t="s">
        <v>6</v>
      </c>
      <c r="E321">
        <v>911</v>
      </c>
      <c r="F321" t="s">
        <v>46</v>
      </c>
      <c r="G321" t="s">
        <v>1445</v>
      </c>
      <c r="H321" t="s">
        <v>1229</v>
      </c>
      <c r="I321" t="s">
        <v>33</v>
      </c>
      <c r="J321" t="s">
        <v>106</v>
      </c>
      <c r="K321">
        <v>246</v>
      </c>
      <c r="L321" t="s">
        <v>536</v>
      </c>
    </row>
    <row r="322" spans="1:12" x14ac:dyDescent="0.25">
      <c r="A322">
        <v>2023</v>
      </c>
      <c r="B322" t="s">
        <v>490</v>
      </c>
      <c r="C322" t="s">
        <v>194</v>
      </c>
      <c r="D322" t="s">
        <v>6</v>
      </c>
      <c r="E322">
        <v>88</v>
      </c>
      <c r="F322" t="s">
        <v>46</v>
      </c>
      <c r="G322" t="s">
        <v>1649</v>
      </c>
      <c r="H322" t="s">
        <v>1229</v>
      </c>
      <c r="I322" t="s">
        <v>33</v>
      </c>
      <c r="J322" t="s">
        <v>106</v>
      </c>
      <c r="K322">
        <v>170</v>
      </c>
      <c r="L322" t="s">
        <v>495</v>
      </c>
    </row>
    <row r="323" spans="1:12" x14ac:dyDescent="0.25">
      <c r="A323">
        <v>2023</v>
      </c>
      <c r="B323" t="s">
        <v>490</v>
      </c>
      <c r="C323" t="s">
        <v>194</v>
      </c>
      <c r="D323" t="s">
        <v>6</v>
      </c>
      <c r="E323">
        <v>777</v>
      </c>
      <c r="F323" t="s">
        <v>113</v>
      </c>
      <c r="G323" t="s">
        <v>1324</v>
      </c>
      <c r="H323" t="s">
        <v>1049</v>
      </c>
      <c r="I323" t="s">
        <v>32</v>
      </c>
      <c r="J323" t="s">
        <v>106</v>
      </c>
      <c r="K323">
        <v>163</v>
      </c>
      <c r="L323" t="s">
        <v>668</v>
      </c>
    </row>
    <row r="324" spans="1:12" x14ac:dyDescent="0.25">
      <c r="A324">
        <v>2023</v>
      </c>
      <c r="B324" t="s">
        <v>490</v>
      </c>
      <c r="C324" t="s">
        <v>194</v>
      </c>
      <c r="D324" t="s">
        <v>6</v>
      </c>
      <c r="E324">
        <v>77</v>
      </c>
      <c r="F324" t="s">
        <v>46</v>
      </c>
      <c r="G324" t="s">
        <v>1582</v>
      </c>
      <c r="H324" t="s">
        <v>1229</v>
      </c>
      <c r="I324" t="s">
        <v>33</v>
      </c>
      <c r="J324" t="s">
        <v>106</v>
      </c>
      <c r="K324">
        <v>118</v>
      </c>
      <c r="L324" t="s">
        <v>536</v>
      </c>
    </row>
    <row r="325" spans="1:12" x14ac:dyDescent="0.25">
      <c r="A325">
        <v>2023</v>
      </c>
      <c r="B325" t="s">
        <v>490</v>
      </c>
      <c r="C325" t="s">
        <v>194</v>
      </c>
      <c r="D325" t="s">
        <v>6</v>
      </c>
      <c r="E325">
        <v>66</v>
      </c>
      <c r="F325" t="s">
        <v>197</v>
      </c>
      <c r="G325" t="s">
        <v>1585</v>
      </c>
      <c r="H325" t="s">
        <v>1540</v>
      </c>
      <c r="I325" t="s">
        <v>31</v>
      </c>
      <c r="J325" t="s">
        <v>106</v>
      </c>
      <c r="K325">
        <v>89</v>
      </c>
      <c r="L325" t="s">
        <v>1022</v>
      </c>
    </row>
    <row r="326" spans="1:12" x14ac:dyDescent="0.25">
      <c r="A326">
        <v>2023</v>
      </c>
      <c r="B326" t="s">
        <v>490</v>
      </c>
      <c r="C326" t="s">
        <v>194</v>
      </c>
      <c r="D326" t="s">
        <v>6</v>
      </c>
      <c r="E326">
        <v>72</v>
      </c>
      <c r="F326" t="s">
        <v>93</v>
      </c>
      <c r="G326" t="s">
        <v>1586</v>
      </c>
      <c r="H326" t="s">
        <v>1049</v>
      </c>
      <c r="I326" t="s">
        <v>32</v>
      </c>
      <c r="J326" t="s">
        <v>106</v>
      </c>
      <c r="K326">
        <v>58</v>
      </c>
      <c r="L326" t="s">
        <v>495</v>
      </c>
    </row>
    <row r="327" spans="1:12" x14ac:dyDescent="0.25">
      <c r="A327">
        <v>2023</v>
      </c>
      <c r="B327" t="s">
        <v>490</v>
      </c>
      <c r="C327" t="s">
        <v>194</v>
      </c>
      <c r="D327" t="s">
        <v>6</v>
      </c>
      <c r="E327">
        <v>83</v>
      </c>
      <c r="F327" t="s">
        <v>1564</v>
      </c>
      <c r="G327" t="s">
        <v>1533</v>
      </c>
      <c r="H327" t="s">
        <v>1540</v>
      </c>
      <c r="I327" t="s">
        <v>31</v>
      </c>
      <c r="J327" t="s">
        <v>106</v>
      </c>
      <c r="K327">
        <v>33</v>
      </c>
      <c r="L327" t="s">
        <v>495</v>
      </c>
    </row>
    <row r="328" spans="1:12" x14ac:dyDescent="0.25">
      <c r="A328">
        <v>2023</v>
      </c>
      <c r="B328" t="s">
        <v>490</v>
      </c>
      <c r="C328" t="s">
        <v>194</v>
      </c>
      <c r="D328" t="s">
        <v>6</v>
      </c>
      <c r="E328">
        <v>60</v>
      </c>
      <c r="F328" t="s">
        <v>102</v>
      </c>
      <c r="G328" t="s">
        <v>1559</v>
      </c>
      <c r="H328" t="s">
        <v>1229</v>
      </c>
      <c r="I328" t="s">
        <v>33</v>
      </c>
      <c r="J328" t="s">
        <v>106</v>
      </c>
      <c r="K328">
        <v>28</v>
      </c>
      <c r="L328" t="s">
        <v>1022</v>
      </c>
    </row>
    <row r="329" spans="1:12" x14ac:dyDescent="0.25">
      <c r="A329">
        <v>2023</v>
      </c>
      <c r="B329" t="s">
        <v>490</v>
      </c>
      <c r="C329" t="s">
        <v>194</v>
      </c>
      <c r="D329" t="s">
        <v>6</v>
      </c>
      <c r="E329">
        <v>16</v>
      </c>
      <c r="F329" t="s">
        <v>46</v>
      </c>
      <c r="G329" t="s">
        <v>1638</v>
      </c>
      <c r="H329" t="s">
        <v>1229</v>
      </c>
      <c r="I329" t="s">
        <v>33</v>
      </c>
      <c r="J329" t="s">
        <v>106</v>
      </c>
      <c r="K329">
        <v>28</v>
      </c>
      <c r="L329" t="s">
        <v>1022</v>
      </c>
    </row>
    <row r="330" spans="1:12" x14ac:dyDescent="0.25">
      <c r="A330">
        <v>2023</v>
      </c>
      <c r="B330" t="s">
        <v>490</v>
      </c>
      <c r="C330" t="s">
        <v>194</v>
      </c>
      <c r="D330" t="s">
        <v>6</v>
      </c>
      <c r="E330">
        <v>55</v>
      </c>
      <c r="F330" t="s">
        <v>234</v>
      </c>
      <c r="G330" t="s">
        <v>1536</v>
      </c>
      <c r="H330" t="s">
        <v>1049</v>
      </c>
      <c r="I330" t="s">
        <v>32</v>
      </c>
      <c r="J330" t="s">
        <v>106</v>
      </c>
      <c r="K330">
        <v>21</v>
      </c>
      <c r="L330" t="s">
        <v>1022</v>
      </c>
    </row>
    <row r="331" spans="1:12" x14ac:dyDescent="0.25">
      <c r="A331">
        <v>2023</v>
      </c>
      <c r="B331" t="s">
        <v>490</v>
      </c>
      <c r="C331" t="s">
        <v>194</v>
      </c>
      <c r="D331" t="s">
        <v>6</v>
      </c>
      <c r="E331">
        <v>21</v>
      </c>
      <c r="F331" t="s">
        <v>23</v>
      </c>
      <c r="G331" t="s">
        <v>1613</v>
      </c>
      <c r="H331" t="s">
        <v>1540</v>
      </c>
      <c r="I331" t="s">
        <v>31</v>
      </c>
      <c r="J331" t="s">
        <v>106</v>
      </c>
      <c r="K331">
        <v>21</v>
      </c>
      <c r="L331" t="s">
        <v>1022</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827B1-E912-40AC-BF87-DF26EEE91F8D}">
  <dimension ref="A1:AW68"/>
  <sheetViews>
    <sheetView workbookViewId="0">
      <selection activeCell="AF19" sqref="AF19"/>
    </sheetView>
  </sheetViews>
  <sheetFormatPr defaultRowHeight="15" x14ac:dyDescent="0.25"/>
  <cols>
    <col min="1" max="1" width="13.28515625" bestFit="1" customWidth="1"/>
    <col min="2" max="2" width="5.140625" bestFit="1" customWidth="1"/>
    <col min="3" max="4" width="5.7109375" bestFit="1" customWidth="1"/>
    <col min="5" max="6" width="5.140625" bestFit="1" customWidth="1"/>
    <col min="7" max="8" width="5.7109375" bestFit="1" customWidth="1"/>
    <col min="9" max="10" width="4" bestFit="1" customWidth="1"/>
    <col min="11" max="11" width="5.140625" bestFit="1" customWidth="1"/>
    <col min="12" max="12" width="8.7109375" bestFit="1" customWidth="1"/>
    <col min="13" max="13" width="9.5703125" bestFit="1" customWidth="1"/>
    <col min="14" max="14" width="9" bestFit="1" customWidth="1"/>
    <col min="15" max="15" width="8.28515625" bestFit="1" customWidth="1"/>
    <col min="16" max="16" width="11.85546875" bestFit="1" customWidth="1"/>
    <col min="17" max="17" width="12" bestFit="1" customWidth="1"/>
    <col min="18" max="18" width="7.5703125" bestFit="1" customWidth="1"/>
    <col min="20" max="20" width="28.5703125" bestFit="1" customWidth="1"/>
    <col min="21" max="21" width="9.7109375" bestFit="1" customWidth="1"/>
    <col min="22" max="22" width="5.5703125" bestFit="1" customWidth="1"/>
    <col min="23" max="23" width="8" bestFit="1" customWidth="1"/>
    <col min="24" max="24" width="8.7109375" bestFit="1" customWidth="1"/>
    <col min="25" max="25" width="4.85546875" bestFit="1" customWidth="1"/>
    <col min="26" max="26" width="7.28515625" bestFit="1" customWidth="1"/>
    <col min="28" max="28" width="4.5703125" bestFit="1" customWidth="1"/>
    <col min="29" max="29" width="7.140625" bestFit="1" customWidth="1"/>
    <col min="30" max="30" width="5.5703125" bestFit="1" customWidth="1"/>
    <col min="31" max="31" width="4.85546875" bestFit="1" customWidth="1"/>
    <col min="32" max="32" width="8.85546875" bestFit="1" customWidth="1"/>
    <col min="33" max="33" width="8.140625" bestFit="1" customWidth="1"/>
    <col min="35" max="35" width="4" bestFit="1" customWidth="1"/>
    <col min="36" max="36" width="12.42578125" bestFit="1" customWidth="1"/>
    <col min="37" max="48" width="5" bestFit="1" customWidth="1"/>
  </cols>
  <sheetData>
    <row r="1" spans="1:49" x14ac:dyDescent="0.25">
      <c r="A1" s="18" t="s">
        <v>265</v>
      </c>
      <c r="B1" s="18" t="s">
        <v>261</v>
      </c>
      <c r="C1" s="18"/>
      <c r="D1" s="18"/>
      <c r="E1" s="18"/>
      <c r="F1" s="18" t="s">
        <v>126</v>
      </c>
      <c r="G1" s="18"/>
      <c r="H1" s="18"/>
      <c r="I1" s="18"/>
      <c r="J1" s="18"/>
      <c r="K1" s="18"/>
      <c r="L1" s="18" t="s">
        <v>239</v>
      </c>
      <c r="M1" s="18" t="s">
        <v>259</v>
      </c>
      <c r="N1" s="18" t="s">
        <v>260</v>
      </c>
      <c r="O1" s="18" t="s">
        <v>320</v>
      </c>
      <c r="P1" s="18" t="s">
        <v>321</v>
      </c>
      <c r="Q1" s="18" t="s">
        <v>1655</v>
      </c>
      <c r="R1" s="18" t="s">
        <v>1656</v>
      </c>
      <c r="T1" s="4" t="s">
        <v>0</v>
      </c>
      <c r="U1" s="4" t="s">
        <v>263</v>
      </c>
      <c r="V1" s="4" t="s">
        <v>127</v>
      </c>
      <c r="W1" s="4" t="s">
        <v>262</v>
      </c>
      <c r="X1" s="4" t="s">
        <v>239</v>
      </c>
      <c r="Y1" s="4" t="s">
        <v>1543</v>
      </c>
      <c r="Z1" s="4" t="s">
        <v>1661</v>
      </c>
      <c r="AA1" s="4"/>
      <c r="AB1" s="4" t="s">
        <v>1657</v>
      </c>
      <c r="AC1" s="4" t="s">
        <v>1544</v>
      </c>
      <c r="AD1" s="4" t="s">
        <v>127</v>
      </c>
      <c r="AE1" s="4" t="s">
        <v>1543</v>
      </c>
      <c r="AF1" s="4" t="s">
        <v>1659</v>
      </c>
      <c r="AG1" s="4" t="s">
        <v>1660</v>
      </c>
      <c r="AI1" s="19" t="s">
        <v>1668</v>
      </c>
      <c r="AJ1" s="19"/>
      <c r="AK1" s="19"/>
      <c r="AL1" s="19"/>
      <c r="AM1" s="19"/>
      <c r="AN1" s="19"/>
      <c r="AO1" s="19"/>
      <c r="AP1" s="19"/>
      <c r="AQ1" s="19"/>
      <c r="AR1" s="19"/>
      <c r="AS1" s="19"/>
      <c r="AT1" s="19"/>
      <c r="AU1" s="19"/>
      <c r="AV1" s="19"/>
    </row>
    <row r="2" spans="1:49" x14ac:dyDescent="0.25">
      <c r="A2" s="18"/>
      <c r="B2" s="9" t="s">
        <v>240</v>
      </c>
      <c r="C2" s="9" t="s">
        <v>1662</v>
      </c>
      <c r="D2" s="9" t="s">
        <v>1663</v>
      </c>
      <c r="E2" s="10" t="s">
        <v>322</v>
      </c>
      <c r="F2" s="9" t="s">
        <v>240</v>
      </c>
      <c r="G2" s="9" t="s">
        <v>1662</v>
      </c>
      <c r="H2" s="9" t="s">
        <v>1663</v>
      </c>
      <c r="I2" s="10" t="s">
        <v>36</v>
      </c>
      <c r="J2" s="10" t="s">
        <v>37</v>
      </c>
      <c r="K2" s="10" t="s">
        <v>322</v>
      </c>
      <c r="L2" s="18"/>
      <c r="M2" s="18"/>
      <c r="N2" s="18"/>
      <c r="O2" s="18"/>
      <c r="P2" s="18"/>
      <c r="Q2" s="18"/>
      <c r="R2" s="18"/>
      <c r="T2" s="7" t="str" cm="1">
        <f t="array" ref="T2:T52">_xlfn._xlws.SORT(_xlfn.UNIQUE(_xlfn.VSTACK(_xlfn.UNIQUE(sortingWEC!D3:D60),_xlfn.UNIQUE(sortingELMS!D3:D65),_xlfn.UNIQUE(sortingIMSA!D3:D25))))</f>
        <v>8 Star Motorsports</v>
      </c>
      <c r="U2" s="6">
        <f>SUMIF(_xlfn.ANCHORARRAY(sortingWEC!$EX$3),T2,sortingWEC!$EY$3:$EY$32)+SUMIF(_xlfn.ANCHORARRAY(sortingELMS!$DN$3),T2,sortingELMS!$DO$3:$DO$32)+SUMIF(sortingIMSA!$EK$3:$EK$15,T2,sortingIMSA!$EL$3:$EL$15)</f>
        <v>13</v>
      </c>
      <c r="V2" s="6">
        <f>SUMIF(_xlfn.ANCHORARRAY(sortingWEC!$EX$3),T2,sortingWEC!$EZ$3:$EZ$32)+SUMIF(_xlfn.ANCHORARRAY(sortingELMS!$DN$3),T2,sortingELMS!$DP$3:$DP$32)+SUMIF(sortingIMSA!$EK$3:$EK$15,T2,sortingIMSA!$EM$3:$EM$15)</f>
        <v>2</v>
      </c>
      <c r="W2" s="3">
        <f>IF(U2&gt;10,V2/U2,"")</f>
        <v>0.15384615384615385</v>
      </c>
      <c r="X2" s="6">
        <f>SUMIF(_xlfn.ANCHORARRAY(sortingWEC!$EX$3),T2,sortingWEC!$FB$3:$FB$32)+SUMIF(_xlfn.ANCHORARRAY(sortingELMS!$DN$3),T2,sortingELMS!$DR$3:$DR$32)+SUMIF(sortingIMSA!$EK$3:$EK$15,T2,sortingIMSA!$EO$3:$EO$15)</f>
        <v>6</v>
      </c>
      <c r="Y2" s="6">
        <f ca="1">SUMIF(sortingWEC!$D$3:$D$100,T2,sortingWEC!$DA$3:$DA$60)+SUMIF(sortingELMS!$D$3:$D$100,T2,sortingELMS!$CG$3:$CG$65)+SUMIF(sortingIMSA!$EK$3:$EK$15,T2,sortingIMSA!$DD$3:$DD$25)</f>
        <v>3</v>
      </c>
      <c r="Z2" s="3">
        <f ca="1">IF(U2&gt;10,Y2/U2,"")</f>
        <v>0.23076923076923078</v>
      </c>
      <c r="AB2" s="11" cm="1">
        <f t="array" ref="AB2:AB68">_xlfn._xlws.SORT(_xlfn.UNIQUE(_xlfn.VSTACK(sortingWEC!A3:A60,sortingELMS!A3:A65,sortingIMSA!A3:A25,_xlfn.ANCHORARRAY(LMGTELLMRResults!Q2))))</f>
        <v>3</v>
      </c>
      <c r="AC2">
        <f>SUMIF(sortingWEC!$A$3:$A$60,AB2,sortingWEC!$CN$3:$CN$60)+SUMIF(sortingELMS!$A$3:$A$65,AB2,sortingELMS!$BT$3:$BT$65)+SUMIF(sortingIMSA!$A$3:$A$25,AB2,sortingIMSA!$CQ$3:$CQ$25)+COUNTIF(_xlfn.ANCHORARRAY(LMGTELLMRResults!$Q$2),AB2)-COUNTIF(sortingWEC!$A$3:$A$60,AB2)</f>
        <v>83</v>
      </c>
      <c r="AD2">
        <f>SUMIF(sortingWEC!$A$3:$A$60,AB2,sortingWEC!$CQ$3:$CQ$60)+SUMIF(sortingELMS!$A$3:$A$65,AB2,sortingELMS!$BW$3:$BW$65)+SUMIF(sortingIMSA!$A$3:$A$25,AB2,sortingIMSA!$CT$3:$CT$25)+SUMIF(_xlfn.ANCHORARRAY(LMGTELLMRResults!$Q$2),AB2,LMGTELLMRResults!$T$2:$T$61)</f>
        <v>18</v>
      </c>
      <c r="AE2">
        <f>SUMIF(sortingWEC!$A$3:$A$60,AB2,sortingWEC!$DA$3:$DA$60)+SUMIF(sortingELMS!$A$3:$A$65,AB2,sortingELMS!$CG$3:$CG$65)+SUMIF(sortingIMSA!$A$3:$A$25,AB2,sortingIMSA!$DD$3:$DD$25)+SUMIF(_xlfn.ANCHORARRAY(LMGTELLMRResults!$Q$2),AB2,LMGTELLMRResults!$V$2:$V$61)</f>
        <v>2</v>
      </c>
      <c r="AF2" s="3">
        <f>IF(AC2&gt;10,AD2/AC2,"")</f>
        <v>0.21686746987951808</v>
      </c>
      <c r="AG2" s="3">
        <f>IF(AC2&gt;10,AE2/AC2,"")</f>
        <v>2.4096385542168676E-2</v>
      </c>
      <c r="AI2" s="20" t="s">
        <v>1663</v>
      </c>
      <c r="AK2">
        <v>2012</v>
      </c>
      <c r="AL2">
        <v>2013</v>
      </c>
      <c r="AM2">
        <v>2014</v>
      </c>
      <c r="AN2">
        <v>2015</v>
      </c>
      <c r="AO2">
        <v>2016</v>
      </c>
      <c r="AP2">
        <v>2017</v>
      </c>
      <c r="AQ2">
        <v>2018</v>
      </c>
      <c r="AR2">
        <v>2019</v>
      </c>
      <c r="AS2">
        <v>2020</v>
      </c>
      <c r="AT2">
        <v>2021</v>
      </c>
      <c r="AU2">
        <v>2022</v>
      </c>
      <c r="AV2">
        <v>2023</v>
      </c>
      <c r="AW2" t="str">
        <f>_xlfn.TEXTJOIN(",",FALSE,AK2:AV2)</f>
        <v>2012,2013,2014,2015,2016,2017,2018,2019,2020,2021,2022,2023</v>
      </c>
    </row>
    <row r="3" spans="1:49" x14ac:dyDescent="0.25">
      <c r="A3" t="str">
        <f>sortingWEC!DI3</f>
        <v>Aston Martin</v>
      </c>
      <c r="B3">
        <f>sortingWEC!DJ3</f>
        <v>250</v>
      </c>
      <c r="C3">
        <f>sortingELMS!CP3</f>
        <v>55</v>
      </c>
      <c r="D3">
        <f>sortingIMSA!DM3</f>
        <v>2</v>
      </c>
      <c r="E3">
        <f>sortingWEC!DJ3+sortingELMS!CP3+sortingIMSA!DM3</f>
        <v>307</v>
      </c>
      <c r="F3">
        <f>sortingWEC!DM3</f>
        <v>52</v>
      </c>
      <c r="G3">
        <f>sortingELMS!CS3</f>
        <v>5</v>
      </c>
      <c r="H3">
        <f>sortingIMSA!DP3</f>
        <v>0</v>
      </c>
      <c r="I3">
        <f>sortingWEC!DK3+sortingELMS!CQ3+sortingIMSA!DN3</f>
        <v>19</v>
      </c>
      <c r="J3">
        <f>sortingWEC!DL3+sortingELMS!CR3+sortingIMSA!DO3</f>
        <v>38</v>
      </c>
      <c r="K3">
        <f>sortingWEC!DM3+sortingELMS!CS3+sortingIMSA!DP3</f>
        <v>57</v>
      </c>
      <c r="L3">
        <f>sortingWEC!DN3+sortingELMS!CT3+sortingIMSA!DQ3</f>
        <v>142</v>
      </c>
      <c r="M3" s="3">
        <f ca="1">AVERAGE(sortingWEC!DO3,sortingELMS!CU3,sortingIMSA!DR3)</f>
        <v>5.2052422593017145</v>
      </c>
      <c r="N3" s="3">
        <f>AVERAGE(sortingWEC!DP3,sortingELMS!CV3,sortingIMSA!DS3)</f>
        <v>1.4601523690299427</v>
      </c>
      <c r="O3" s="3">
        <f>K3/E3</f>
        <v>0.18566775244299674</v>
      </c>
      <c r="P3" s="3">
        <f>L3/E3</f>
        <v>0.46254071661237783</v>
      </c>
      <c r="Q3">
        <f>sortingWEC!EC3+sortingELMS!DI3+sortingIMSA!EF3</f>
        <v>39</v>
      </c>
      <c r="R3" s="3">
        <f>Q3/E3</f>
        <v>0.12703583061889251</v>
      </c>
      <c r="T3" s="7" t="str">
        <v>Absolute Racing</v>
      </c>
      <c r="U3" s="6">
        <f>SUMIF(_xlfn.ANCHORARRAY(sortingWEC!$EX$3),T3,sortingWEC!$EY$3:$EY$32)+SUMIF(_xlfn.ANCHORARRAY(sortingELMS!$DN$3),T3,sortingELMS!$DO$3:$DO$32)+SUMIF(sortingIMSA!$EK$3:$EK$15,T3,sortingIMSA!$EL$3:$EL$15)</f>
        <v>5</v>
      </c>
      <c r="V3" s="6">
        <f>SUMIF(_xlfn.ANCHORARRAY(sortingWEC!$EX$3),T3,sortingWEC!$EZ$3:$EZ$32)+SUMIF(_xlfn.ANCHORARRAY(sortingELMS!$DN$3),T3,sortingELMS!$DP$3:$DP$32)+SUMIF(sortingIMSA!$EK$3:$EK$15,T3,sortingIMSA!$EM$3:$EM$15)</f>
        <v>0</v>
      </c>
      <c r="W3" s="3" t="str">
        <f t="shared" ref="W3:W52" si="0">IF(U3&gt;10,V3/U3,"")</f>
        <v/>
      </c>
      <c r="X3" s="6">
        <f>SUMIF(_xlfn.ANCHORARRAY(sortingWEC!$EX$3),T3,sortingWEC!$FB$3:$FB$32)+SUMIF(_xlfn.ANCHORARRAY(sortingELMS!$DN$3),T3,sortingELMS!$DR$3:$DR$32)+SUMIF(sortingIMSA!$EK$3:$EK$15,T3,sortingIMSA!$EO$3:$EO$15)</f>
        <v>1</v>
      </c>
      <c r="Y3" s="6">
        <f ca="1">SUMIF(sortingWEC!$D$3:$D$100,T3,sortingWEC!$DA$3:$DA$60)+SUMIF(sortingELMS!$D$3:$D$100,T3,sortingELMS!$CG$3:$CG$65)+SUMIF(sortingIMSA!$EK$3:$EK$15,T3,sortingIMSA!$DD$3:$DD$25)</f>
        <v>1</v>
      </c>
      <c r="Z3" s="3" t="str">
        <f t="shared" ref="Z3:Z52" si="1">IF(U3&gt;10,Y3/U3,"")</f>
        <v/>
      </c>
      <c r="AA3" s="3"/>
      <c r="AB3" s="11">
        <v>4</v>
      </c>
      <c r="AC3">
        <f>SUMIF(sortingWEC!$A$3:$A$60,AB3,sortingWEC!$CN$3:$CN$60)+SUMIF(sortingELMS!$A$3:$A$65,AB3,sortingELMS!$BT$3:$BT$65)+SUMIF(sortingIMSA!$A$3:$A$25,AB3,sortingIMSA!$CQ$3:$CQ$25)+COUNTIF(_xlfn.ANCHORARRAY(LMGTELLMRResults!$Q$2),AB3)-COUNTIF(sortingWEC!$A$3:$A$60,AB3)</f>
        <v>76</v>
      </c>
      <c r="AD3">
        <f>SUMIF(sortingWEC!$A$3:$A$60,AB3,sortingWEC!$CQ$3:$CQ$60)+SUMIF(sortingELMS!$A$3:$A$65,AB3,sortingELMS!$BW$3:$BW$65)+SUMIF(sortingIMSA!$A$3:$A$25,AB3,sortingIMSA!$CT$3:$CT$25)+SUMIF(_xlfn.ANCHORARRAY(LMGTELLMRResults!$Q$2),AB3,LMGTELLMRResults!$T$2:$T$61)</f>
        <v>12</v>
      </c>
      <c r="AE3">
        <f>SUMIF(sortingWEC!$A$3:$A$60,AB3,sortingWEC!$DA$3:$DA$60)+SUMIF(sortingELMS!$A$3:$A$65,AB3,sortingELMS!$CG$3:$CG$65)+SUMIF(sortingIMSA!$A$3:$A$25,AB3,sortingIMSA!$DD$3:$DD$25)+SUMIF(_xlfn.ANCHORARRAY(LMGTELLMRResults!$Q$2),AB3,LMGTELLMRResults!$V$2:$V$61)</f>
        <v>8</v>
      </c>
      <c r="AF3" s="3">
        <f t="shared" ref="AF3:AF66" si="2">IF(AC3&gt;10,AD3/AC3,"")</f>
        <v>0.15789473684210525</v>
      </c>
      <c r="AG3" s="3">
        <f t="shared" ref="AG3:AG66" si="3">IF(AC3&gt;10,AE3/AC3,"")</f>
        <v>0.10526315789473684</v>
      </c>
      <c r="AI3" s="20"/>
      <c r="AJ3" t="s">
        <v>34</v>
      </c>
      <c r="AM3">
        <v>4</v>
      </c>
      <c r="AN3">
        <v>2</v>
      </c>
      <c r="AO3">
        <v>5</v>
      </c>
      <c r="AP3">
        <v>4</v>
      </c>
      <c r="AQ3">
        <v>1</v>
      </c>
      <c r="AR3">
        <v>0</v>
      </c>
      <c r="AS3">
        <v>6</v>
      </c>
      <c r="AT3">
        <v>9</v>
      </c>
    </row>
    <row r="4" spans="1:49" x14ac:dyDescent="0.25">
      <c r="A4" t="str">
        <f>sortingWEC!DI4</f>
        <v>BMW</v>
      </c>
      <c r="B4">
        <f>sortingWEC!DJ4</f>
        <v>14</v>
      </c>
      <c r="C4">
        <f>sortingELMS!CP4</f>
        <v>5</v>
      </c>
      <c r="D4">
        <f>sortingIMSA!DM4</f>
        <v>137</v>
      </c>
      <c r="E4">
        <f>sortingWEC!DJ4+sortingELMS!CP4+sortingIMSA!DM4</f>
        <v>156</v>
      </c>
      <c r="F4">
        <f>sortingWEC!DM4</f>
        <v>0</v>
      </c>
      <c r="G4">
        <f>sortingELMS!CS4</f>
        <v>1</v>
      </c>
      <c r="H4">
        <f>sortingIMSA!DP4</f>
        <v>12</v>
      </c>
      <c r="I4">
        <f>sortingWEC!DK4+sortingELMS!CQ4+sortingIMSA!DN4</f>
        <v>12</v>
      </c>
      <c r="J4">
        <f>sortingWEC!DL4+sortingELMS!CR4+sortingIMSA!DO4</f>
        <v>1</v>
      </c>
      <c r="K4">
        <f>sortingWEC!DM4+sortingELMS!CS4+sortingIMSA!DP4</f>
        <v>13</v>
      </c>
      <c r="L4">
        <f>sortingWEC!DN4+sortingELMS!CT4+sortingIMSA!DQ4</f>
        <v>52</v>
      </c>
      <c r="M4" s="3">
        <f ca="1">AVERAGE(sortingWEC!DO4,sortingELMS!CU4,sortingIMSA!DR4)</f>
        <v>5.138600529100529</v>
      </c>
      <c r="N4" s="3">
        <f>AVERAGE(sortingWEC!DP4,sortingELMS!CV4,sortingIMSA!DS4)</f>
        <v>2.3560227919295351</v>
      </c>
      <c r="O4" s="3">
        <f t="shared" ref="O4:O8" si="4">K4/E4</f>
        <v>8.3333333333333329E-2</v>
      </c>
      <c r="P4" s="3">
        <f t="shared" ref="P4:P8" si="5">L4/E4</f>
        <v>0.33333333333333331</v>
      </c>
      <c r="Q4">
        <f>sortingWEC!EC4+sortingELMS!DI4+sortingIMSA!EF4</f>
        <v>21</v>
      </c>
      <c r="R4" s="3">
        <f t="shared" ref="R4:R9" si="6">Q4/E4</f>
        <v>0.13461538461538461</v>
      </c>
      <c r="T4" s="7" t="str">
        <v>AF Corse</v>
      </c>
      <c r="U4" s="6">
        <f>SUMIF(_xlfn.ANCHORARRAY(sortingWEC!$EX$3),T4,sortingWEC!$EY$3:$EY$32)+SUMIF(_xlfn.ANCHORARRAY(sortingELMS!$DN$3),T4,sortingELMS!$DO$3:$DO$32)+SUMIF(sortingIMSA!$EK$3:$EK$15,T4,sortingIMSA!$EL$3:$EL$15)</f>
        <v>300</v>
      </c>
      <c r="V4" s="6">
        <f>SUMIF(_xlfn.ANCHORARRAY(sortingWEC!$EX$3),T4,sortingWEC!$EZ$3:$EZ$32)+SUMIF(_xlfn.ANCHORARRAY(sortingELMS!$DN$3),T4,sortingELMS!$DP$3:$DP$32)+SUMIF(sortingIMSA!$EK$3:$EK$15,T4,sortingIMSA!$EM$3:$EM$15)</f>
        <v>53</v>
      </c>
      <c r="W4" s="3">
        <f t="shared" si="0"/>
        <v>0.17666666666666667</v>
      </c>
      <c r="X4" s="6">
        <f>SUMIF(_xlfn.ANCHORARRAY(sortingWEC!$EX$3),T4,sortingWEC!$FB$3:$FB$32)+SUMIF(_xlfn.ANCHORARRAY(sortingELMS!$DN$3),T4,sortingELMS!$DR$3:$DR$32)+SUMIF(sortingIMSA!$EK$3:$EK$15,T4,sortingIMSA!$EO$3:$EO$15)</f>
        <v>146</v>
      </c>
      <c r="Y4" s="6">
        <f ca="1">SUMIF(sortingWEC!$D$3:$D$100,T4,sortingWEC!$DA$3:$DA$60)+SUMIF(sortingELMS!$D$3:$D$100,T4,sortingELMS!$CG$3:$CG$65)+SUMIF(sortingIMSA!$EK$3:$EK$15,T4,sortingIMSA!$DD$3:$DD$25)</f>
        <v>28</v>
      </c>
      <c r="Z4" s="3">
        <f t="shared" ca="1" si="1"/>
        <v>9.3333333333333338E-2</v>
      </c>
      <c r="AA4" s="3"/>
      <c r="AB4" s="11">
        <v>16</v>
      </c>
      <c r="AC4">
        <f>SUMIF(sortingWEC!$A$3:$A$60,AB4,sortingWEC!$CN$3:$CN$60)+SUMIF(sortingELMS!$A$3:$A$65,AB4,sortingELMS!$BT$3:$BT$65)+SUMIF(sortingIMSA!$A$3:$A$25,AB4,sortingIMSA!$CQ$3:$CQ$25)+COUNTIF(_xlfn.ANCHORARRAY(LMGTELLMRResults!$Q$2),AB4)-COUNTIF(sortingWEC!$A$3:$A$60,AB4)</f>
        <v>7</v>
      </c>
      <c r="AD4">
        <f>SUMIF(sortingWEC!$A$3:$A$60,AB4,sortingWEC!$CQ$3:$CQ$60)+SUMIF(sortingELMS!$A$3:$A$65,AB4,sortingELMS!$BW$3:$BW$65)+SUMIF(sortingIMSA!$A$3:$A$25,AB4,sortingIMSA!$CT$3:$CT$25)+SUMIF(_xlfn.ANCHORARRAY(LMGTELLMRResults!$Q$2),AB4,LMGTELLMRResults!$T$2:$T$61)</f>
        <v>2</v>
      </c>
      <c r="AE4">
        <f>SUMIF(sortingWEC!$A$3:$A$60,AB4,sortingWEC!$DA$3:$DA$60)+SUMIF(sortingELMS!$A$3:$A$65,AB4,sortingELMS!$CG$3:$CG$65)+SUMIF(sortingIMSA!$A$3:$A$25,AB4,sortingIMSA!$DD$3:$DD$25)+SUMIF(_xlfn.ANCHORARRAY(LMGTELLMRResults!$Q$2),AB4,LMGTELLMRResults!$V$2:$V$61)</f>
        <v>1</v>
      </c>
      <c r="AF4" s="3" t="str">
        <f t="shared" si="2"/>
        <v/>
      </c>
      <c r="AG4" s="3" t="str">
        <f t="shared" si="3"/>
        <v/>
      </c>
      <c r="AI4" s="20"/>
      <c r="AJ4" t="s">
        <v>33</v>
      </c>
      <c r="AM4">
        <v>3</v>
      </c>
      <c r="AN4">
        <v>5</v>
      </c>
      <c r="AO4">
        <v>2</v>
      </c>
      <c r="AP4">
        <v>1</v>
      </c>
      <c r="AQ4">
        <v>3</v>
      </c>
      <c r="AR4">
        <v>6</v>
      </c>
      <c r="AS4">
        <v>3</v>
      </c>
      <c r="AT4">
        <v>3</v>
      </c>
    </row>
    <row r="5" spans="1:49" x14ac:dyDescent="0.25">
      <c r="A5" t="str">
        <f>sortingWEC!DI5</f>
        <v>Corvette</v>
      </c>
      <c r="B5">
        <f>sortingWEC!DJ5</f>
        <v>42</v>
      </c>
      <c r="C5">
        <f>sortingELMS!CP5</f>
        <v>1</v>
      </c>
      <c r="D5">
        <f>sortingIMSA!DM5</f>
        <v>159</v>
      </c>
      <c r="E5">
        <f>sortingWEC!DJ5+sortingELMS!CP5+sortingIMSA!DM5</f>
        <v>202</v>
      </c>
      <c r="F5">
        <f>sortingWEC!DM5</f>
        <v>7</v>
      </c>
      <c r="G5">
        <f>sortingELMS!CS5</f>
        <v>0</v>
      </c>
      <c r="H5">
        <f>sortingIMSA!DP5</f>
        <v>30</v>
      </c>
      <c r="I5">
        <f>sortingWEC!DK5+sortingELMS!CQ5+sortingIMSA!DN5</f>
        <v>31</v>
      </c>
      <c r="J5">
        <f>sortingWEC!DL5+sortingELMS!CR5+sortingIMSA!DO5</f>
        <v>6</v>
      </c>
      <c r="K5">
        <f>sortingWEC!DM5+sortingELMS!CS5+sortingIMSA!DP5</f>
        <v>37</v>
      </c>
      <c r="L5">
        <f>sortingWEC!DN5+sortingELMS!CT5+sortingIMSA!DQ5</f>
        <v>98</v>
      </c>
      <c r="M5" s="3">
        <f ca="1">AVERAGE(sortingWEC!DO5,sortingELMS!CU5,sortingIMSA!DR5)</f>
        <v>4.3538887379090294</v>
      </c>
      <c r="N5" s="3">
        <f>AVERAGE(sortingWEC!DP5,sortingELMS!CV5,sortingIMSA!DS5)</f>
        <v>1.420486622033976</v>
      </c>
      <c r="O5" s="3">
        <f t="shared" si="4"/>
        <v>0.18316831683168316</v>
      </c>
      <c r="P5" s="3">
        <f t="shared" si="5"/>
        <v>0.48514851485148514</v>
      </c>
      <c r="Q5">
        <f>sortingWEC!EC5+sortingELMS!DI5+sortingIMSA!EF5</f>
        <v>14</v>
      </c>
      <c r="R5" s="3">
        <f t="shared" si="6"/>
        <v>6.9306930693069313E-2</v>
      </c>
      <c r="T5" s="7" t="str">
        <v>Aston Martin Racing</v>
      </c>
      <c r="U5" s="6">
        <f>SUMIF(_xlfn.ANCHORARRAY(sortingWEC!$EX$3),T5,sortingWEC!$EY$3:$EY$32)+SUMIF(_xlfn.ANCHORARRAY(sortingELMS!$DN$3),T5,sortingELMS!$DO$3:$DO$32)+SUMIF(sortingIMSA!$EK$3:$EK$15,T5,sortingIMSA!$EL$3:$EL$15)</f>
        <v>214</v>
      </c>
      <c r="V5" s="6">
        <f>SUMIF(_xlfn.ANCHORARRAY(sortingWEC!$EX$3),T5,sortingWEC!$EZ$3:$EZ$32)+SUMIF(_xlfn.ANCHORARRAY(sortingELMS!$DN$3),T5,sortingELMS!$DP$3:$DP$32)+SUMIF(sortingIMSA!$EK$3:$EK$15,T5,sortingIMSA!$EM$3:$EM$15)</f>
        <v>48</v>
      </c>
      <c r="W5" s="3">
        <f t="shared" si="0"/>
        <v>0.22429906542056074</v>
      </c>
      <c r="X5" s="6">
        <f>SUMIF(_xlfn.ANCHORARRAY(sortingWEC!$EX$3),T5,sortingWEC!$FB$3:$FB$32)+SUMIF(_xlfn.ANCHORARRAY(sortingELMS!$DN$3),T5,sortingELMS!$DR$3:$DR$32)+SUMIF(sortingIMSA!$EK$3:$EK$15,T5,sortingIMSA!$EO$3:$EO$15)</f>
        <v>109</v>
      </c>
      <c r="Y5" s="6">
        <f ca="1">SUMIF(sortingWEC!$D$3:$D$100,T5,sortingWEC!$DA$3:$DA$60)+SUMIF(sortingELMS!$D$3:$D$100,T5,sortingELMS!$CG$3:$CG$65)+SUMIF(sortingIMSA!$EK$3:$EK$15,T5,sortingIMSA!$DD$3:$DD$25)</f>
        <v>33</v>
      </c>
      <c r="Z5" s="3">
        <f t="shared" ca="1" si="1"/>
        <v>0.1542056074766355</v>
      </c>
      <c r="AA5" s="3"/>
      <c r="AB5" s="11">
        <v>17</v>
      </c>
      <c r="AC5">
        <f>SUMIF(sortingWEC!$A$3:$A$60,AB5,sortingWEC!$CN$3:$CN$60)+SUMIF(sortingELMS!$A$3:$A$65,AB5,sortingELMS!$BT$3:$BT$65)+SUMIF(sortingIMSA!$A$3:$A$25,AB5,sortingIMSA!$CQ$3:$CQ$25)+COUNTIF(_xlfn.ANCHORARRAY(LMGTELLMRResults!$Q$2),AB5)-COUNTIF(sortingWEC!$A$3:$A$60,AB5)</f>
        <v>16</v>
      </c>
      <c r="AD5">
        <f>SUMIF(sortingWEC!$A$3:$A$60,AB5,sortingWEC!$CQ$3:$CQ$60)+SUMIF(sortingELMS!$A$3:$A$65,AB5,sortingELMS!$BW$3:$BW$65)+SUMIF(sortingIMSA!$A$3:$A$25,AB5,sortingIMSA!$CT$3:$CT$25)+SUMIF(_xlfn.ANCHORARRAY(LMGTELLMRResults!$Q$2),AB5,LMGTELLMRResults!$T$2:$T$61)</f>
        <v>2</v>
      </c>
      <c r="AE5">
        <f>SUMIF(sortingWEC!$A$3:$A$60,AB5,sortingWEC!$DA$3:$DA$60)+SUMIF(sortingELMS!$A$3:$A$65,AB5,sortingELMS!$CG$3:$CG$65)+SUMIF(sortingIMSA!$A$3:$A$25,AB5,sortingIMSA!$DD$3:$DD$25)+SUMIF(_xlfn.ANCHORARRAY(LMGTELLMRResults!$Q$2),AB5,LMGTELLMRResults!$V$2:$V$61)</f>
        <v>2</v>
      </c>
      <c r="AF5" s="3">
        <f t="shared" si="2"/>
        <v>0.125</v>
      </c>
      <c r="AG5" s="3">
        <f t="shared" si="3"/>
        <v>0.125</v>
      </c>
      <c r="AI5" s="20"/>
      <c r="AJ5" s="14" t="s">
        <v>88</v>
      </c>
      <c r="AM5">
        <v>0</v>
      </c>
      <c r="AN5">
        <v>3</v>
      </c>
      <c r="AO5">
        <v>0</v>
      </c>
      <c r="AP5">
        <v>4</v>
      </c>
      <c r="AQ5">
        <v>2</v>
      </c>
      <c r="AR5">
        <v>1</v>
      </c>
      <c r="AS5">
        <v>2</v>
      </c>
      <c r="AT5">
        <v>0</v>
      </c>
    </row>
    <row r="6" spans="1:49" x14ac:dyDescent="0.25">
      <c r="A6" t="str">
        <f>sortingWEC!DI6</f>
        <v>Dodge</v>
      </c>
      <c r="B6">
        <f>sortingWEC!DJ6</f>
        <v>0</v>
      </c>
      <c r="C6">
        <f>sortingELMS!CP6</f>
        <v>0</v>
      </c>
      <c r="D6">
        <f>sortingIMSA!DM6</f>
        <v>16</v>
      </c>
      <c r="E6">
        <f>sortingWEC!DJ6+sortingELMS!CP6+sortingIMSA!DM6</f>
        <v>16</v>
      </c>
      <c r="F6">
        <f>sortingWEC!DM6</f>
        <v>0</v>
      </c>
      <c r="G6">
        <f>sortingELMS!CS6</f>
        <v>0</v>
      </c>
      <c r="H6">
        <f>sortingIMSA!DP6</f>
        <v>2</v>
      </c>
      <c r="I6">
        <f>sortingWEC!DK6+sortingELMS!CQ6+sortingIMSA!DN6</f>
        <v>2</v>
      </c>
      <c r="J6">
        <f>sortingWEC!DL6+sortingELMS!CR6+sortingIMSA!DO6</f>
        <v>0</v>
      </c>
      <c r="K6">
        <f>sortingWEC!DM6+sortingELMS!CS6+sortingIMSA!DP6</f>
        <v>2</v>
      </c>
      <c r="L6">
        <f>sortingWEC!DN6+sortingELMS!CT6+sortingIMSA!DQ6</f>
        <v>9</v>
      </c>
      <c r="M6" s="3">
        <f>AVERAGE(sortingWEC!DO6,sortingELMS!CU6,sortingIMSA!DR6)</f>
        <v>3.875</v>
      </c>
      <c r="N6" s="3">
        <f>AVERAGE(sortingWEC!DP6,sortingELMS!CV6,sortingIMSA!DS6)</f>
        <v>2.2277071926786496</v>
      </c>
      <c r="O6" s="3">
        <f t="shared" si="4"/>
        <v>0.125</v>
      </c>
      <c r="P6" s="3">
        <f t="shared" si="5"/>
        <v>0.5625</v>
      </c>
      <c r="Q6">
        <f>sortingWEC!EC6+sortingELMS!DI6+sortingIMSA!EF6</f>
        <v>0</v>
      </c>
      <c r="R6" s="3">
        <f t="shared" si="6"/>
        <v>0</v>
      </c>
      <c r="T6" s="7" t="str">
        <v>AT Racing</v>
      </c>
      <c r="U6" s="6">
        <f>SUMIF(_xlfn.ANCHORARRAY(sortingWEC!$EX$3),T6,sortingWEC!$EY$3:$EY$32)+SUMIF(_xlfn.ANCHORARRAY(sortingELMS!$DN$3),T6,sortingELMS!$DO$3:$DO$32)+SUMIF(sortingIMSA!$EK$3:$EK$15,T6,sortingIMSA!$EL$3:$EL$15)</f>
        <v>16</v>
      </c>
      <c r="V6" s="6">
        <f>SUMIF(_xlfn.ANCHORARRAY(sortingWEC!$EX$3),T6,sortingWEC!$EZ$3:$EZ$32)+SUMIF(_xlfn.ANCHORARRAY(sortingELMS!$DN$3),T6,sortingELMS!$DP$3:$DP$32)+SUMIF(sortingIMSA!$EK$3:$EK$15,T6,sortingIMSA!$EM$3:$EM$15)</f>
        <v>2</v>
      </c>
      <c r="W6" s="3">
        <f t="shared" si="0"/>
        <v>0.125</v>
      </c>
      <c r="X6" s="6">
        <f>SUMIF(_xlfn.ANCHORARRAY(sortingWEC!$EX$3),T6,sortingWEC!$FB$3:$FB$32)+SUMIF(_xlfn.ANCHORARRAY(sortingELMS!$DN$3),T6,sortingELMS!$DR$3:$DR$32)+SUMIF(sortingIMSA!$EK$3:$EK$15,T6,sortingIMSA!$EO$3:$EO$15)</f>
        <v>3</v>
      </c>
      <c r="Y6" s="6">
        <f ca="1">SUMIF(sortingWEC!$D$3:$D$100,T6,sortingWEC!$DA$3:$DA$60)+SUMIF(sortingELMS!$D$3:$D$100,T6,sortingELMS!$CG$3:$CG$65)+SUMIF(sortingIMSA!$EK$3:$EK$15,T6,sortingIMSA!$DD$3:$DD$25)</f>
        <v>0</v>
      </c>
      <c r="Z6" s="3">
        <f t="shared" ca="1" si="1"/>
        <v>0</v>
      </c>
      <c r="AA6" s="3"/>
      <c r="AB6" s="11">
        <v>18</v>
      </c>
      <c r="AC6">
        <f>SUMIF(sortingWEC!$A$3:$A$60,AB6,sortingWEC!$CN$3:$CN$60)+SUMIF(sortingELMS!$A$3:$A$65,AB6,sortingELMS!$BT$3:$BT$65)+SUMIF(sortingIMSA!$A$3:$A$25,AB6,sortingIMSA!$CQ$3:$CQ$25)+COUNTIF(_xlfn.ANCHORARRAY(LMGTELLMRResults!$Q$2),AB6)-COUNTIF(sortingWEC!$A$3:$A$60,AB6)</f>
        <v>6</v>
      </c>
      <c r="AD6">
        <f>SUMIF(sortingWEC!$A$3:$A$60,AB6,sortingWEC!$CQ$3:$CQ$60)+SUMIF(sortingELMS!$A$3:$A$65,AB6,sortingELMS!$BW$3:$BW$65)+SUMIF(sortingIMSA!$A$3:$A$25,AB6,sortingIMSA!$CT$3:$CT$25)+SUMIF(_xlfn.ANCHORARRAY(LMGTELLMRResults!$Q$2),AB6,LMGTELLMRResults!$T$2:$T$61)</f>
        <v>0</v>
      </c>
      <c r="AE6">
        <f>SUMIF(sortingWEC!$A$3:$A$60,AB6,sortingWEC!$DA$3:$DA$60)+SUMIF(sortingELMS!$A$3:$A$65,AB6,sortingELMS!$CG$3:$CG$65)+SUMIF(sortingIMSA!$A$3:$A$25,AB6,sortingIMSA!$DD$3:$DD$25)+SUMIF(_xlfn.ANCHORARRAY(LMGTELLMRResults!$Q$2),AB6,LMGTELLMRResults!$V$2:$V$61)</f>
        <v>1</v>
      </c>
      <c r="AF6" s="3" t="str">
        <f t="shared" si="2"/>
        <v/>
      </c>
      <c r="AG6" s="3" t="str">
        <f t="shared" si="3"/>
        <v/>
      </c>
      <c r="AI6" s="20"/>
      <c r="AJ6" s="14" t="s">
        <v>31</v>
      </c>
      <c r="AM6">
        <v>2</v>
      </c>
      <c r="AN6">
        <v>0</v>
      </c>
      <c r="AO6">
        <v>1</v>
      </c>
      <c r="AP6">
        <v>0</v>
      </c>
      <c r="AQ6">
        <v>0</v>
      </c>
      <c r="AR6">
        <v>1</v>
      </c>
      <c r="AS6">
        <v>0</v>
      </c>
      <c r="AT6">
        <v>0</v>
      </c>
    </row>
    <row r="7" spans="1:49" x14ac:dyDescent="0.25">
      <c r="A7" t="str">
        <f>sortingWEC!DI7</f>
        <v>Ferrari</v>
      </c>
      <c r="B7">
        <f>sortingWEC!DJ7</f>
        <v>364</v>
      </c>
      <c r="C7">
        <f>sortingELMS!CP7</f>
        <v>291</v>
      </c>
      <c r="D7">
        <f>sortingIMSA!DM7</f>
        <v>44</v>
      </c>
      <c r="E7">
        <f>sortingWEC!DJ7+sortingELMS!CP7+sortingIMSA!DM7</f>
        <v>699</v>
      </c>
      <c r="F7">
        <f>sortingWEC!DM7</f>
        <v>54</v>
      </c>
      <c r="G7">
        <f>sortingELMS!CS7</f>
        <v>41</v>
      </c>
      <c r="H7">
        <f>sortingIMSA!DP7</f>
        <v>4</v>
      </c>
      <c r="I7">
        <f>sortingWEC!DK7+sortingELMS!CQ7+sortingIMSA!DN7</f>
        <v>38</v>
      </c>
      <c r="J7">
        <f>sortingWEC!DL7+sortingELMS!CR7+sortingIMSA!DO7</f>
        <v>61</v>
      </c>
      <c r="K7">
        <f>sortingWEC!DM7+sortingELMS!CS7+sortingIMSA!DP7</f>
        <v>99</v>
      </c>
      <c r="L7">
        <f>sortingWEC!DN7+sortingELMS!CT7+sortingIMSA!DQ7</f>
        <v>309</v>
      </c>
      <c r="M7" s="3">
        <f ca="1">AVERAGE(sortingWEC!DO7,sortingELMS!CU7,sortingIMSA!DR7)</f>
        <v>3.8672088029568976</v>
      </c>
      <c r="N7" s="3">
        <f>AVERAGE(sortingWEC!DP7,sortingELMS!CV7,sortingIMSA!DS7)</f>
        <v>1.5550923169438511</v>
      </c>
      <c r="O7" s="3">
        <f t="shared" si="4"/>
        <v>0.14163090128755365</v>
      </c>
      <c r="P7" s="3">
        <f t="shared" si="5"/>
        <v>0.44206008583690987</v>
      </c>
      <c r="Q7">
        <f>sortingWEC!EC7+sortingELMS!DI7+sortingIMSA!EF7</f>
        <v>76</v>
      </c>
      <c r="R7" s="3">
        <f t="shared" si="6"/>
        <v>0.10872675250357654</v>
      </c>
      <c r="T7" s="7" t="str">
        <v>Beechdean AMR</v>
      </c>
      <c r="U7" s="6">
        <f>SUMIF(_xlfn.ANCHORARRAY(sortingWEC!$EX$3),T7,sortingWEC!$EY$3:$EY$32)+SUMIF(_xlfn.ANCHORARRAY(sortingELMS!$DN$3),T7,sortingELMS!$DO$3:$DO$32)+SUMIF(sortingIMSA!$EK$3:$EK$15,T7,sortingIMSA!$EL$3:$EL$15)</f>
        <v>6</v>
      </c>
      <c r="V7" s="6">
        <f>SUMIF(_xlfn.ANCHORARRAY(sortingWEC!$EX$3),T7,sortingWEC!$EZ$3:$EZ$32)+SUMIF(_xlfn.ANCHORARRAY(sortingELMS!$DN$3),T7,sortingELMS!$DP$3:$DP$32)+SUMIF(sortingIMSA!$EK$3:$EK$15,T7,sortingIMSA!$EM$3:$EM$15)</f>
        <v>0</v>
      </c>
      <c r="W7" s="3" t="str">
        <f t="shared" si="0"/>
        <v/>
      </c>
      <c r="X7" s="6">
        <f>SUMIF(_xlfn.ANCHORARRAY(sortingWEC!$EX$3),T7,sortingWEC!$FB$3:$FB$32)+SUMIF(_xlfn.ANCHORARRAY(sortingELMS!$DN$3),T7,sortingELMS!$DR$3:$DR$32)+SUMIF(sortingIMSA!$EK$3:$EK$15,T7,sortingIMSA!$EO$3:$EO$15)</f>
        <v>3</v>
      </c>
      <c r="Y7" s="6">
        <f ca="1">SUMIF(sortingWEC!$D$3:$D$100,T7,sortingWEC!$DA$3:$DA$60)+SUMIF(sortingELMS!$D$3:$D$100,T7,sortingELMS!$CG$3:$CG$65)+SUMIF(sortingIMSA!$EK$3:$EK$15,T7,sortingIMSA!$DD$3:$DD$25)</f>
        <v>0</v>
      </c>
      <c r="Z7" s="3" t="str">
        <f t="shared" si="1"/>
        <v/>
      </c>
      <c r="AA7" s="3"/>
      <c r="AB7" s="11">
        <v>21</v>
      </c>
      <c r="AC7">
        <f>SUMIF(sortingWEC!$A$3:$A$60,AB7,sortingWEC!$CN$3:$CN$60)+SUMIF(sortingELMS!$A$3:$A$65,AB7,sortingELMS!$BT$3:$BT$65)+SUMIF(sortingIMSA!$A$3:$A$25,AB7,sortingIMSA!$CQ$3:$CQ$25)+COUNTIF(_xlfn.ANCHORARRAY(LMGTELLMRResults!$Q$2),AB7)-COUNTIF(sortingWEC!$A$3:$A$60,AB7)</f>
        <v>12</v>
      </c>
      <c r="AD7">
        <f>SUMIF(sortingWEC!$A$3:$A$60,AB7,sortingWEC!$CQ$3:$CQ$60)+SUMIF(sortingELMS!$A$3:$A$65,AB7,sortingELMS!$BW$3:$BW$65)+SUMIF(sortingIMSA!$A$3:$A$25,AB7,sortingIMSA!$CT$3:$CT$25)+SUMIF(_xlfn.ANCHORARRAY(LMGTELLMRResults!$Q$2),AB7,LMGTELLMRResults!$T$2:$T$61)</f>
        <v>0</v>
      </c>
      <c r="AE7">
        <f>SUMIF(sortingWEC!$A$3:$A$60,AB7,sortingWEC!$DA$3:$DA$60)+SUMIF(sortingELMS!$A$3:$A$65,AB7,sortingELMS!$CG$3:$CG$65)+SUMIF(sortingIMSA!$A$3:$A$25,AB7,sortingIMSA!$DD$3:$DD$25)+SUMIF(_xlfn.ANCHORARRAY(LMGTELLMRResults!$Q$2),AB7,LMGTELLMRResults!$V$2:$V$61)</f>
        <v>2</v>
      </c>
      <c r="AF7" s="3">
        <f t="shared" si="2"/>
        <v>0</v>
      </c>
      <c r="AG7" s="3">
        <f t="shared" si="3"/>
        <v>0.16666666666666666</v>
      </c>
      <c r="AI7" s="20"/>
      <c r="AJ7" s="14" t="s">
        <v>84</v>
      </c>
      <c r="AM7">
        <v>0</v>
      </c>
      <c r="AN7">
        <v>0</v>
      </c>
      <c r="AO7">
        <v>3</v>
      </c>
      <c r="AP7">
        <v>2</v>
      </c>
      <c r="AQ7">
        <v>5</v>
      </c>
      <c r="AR7">
        <v>3</v>
      </c>
      <c r="AS7">
        <v>0</v>
      </c>
      <c r="AT7">
        <v>0</v>
      </c>
    </row>
    <row r="8" spans="1:49" x14ac:dyDescent="0.25">
      <c r="A8" t="str">
        <f>sortingWEC!DI8</f>
        <v>Ford</v>
      </c>
      <c r="B8">
        <f>sortingWEC!DJ8</f>
        <v>50</v>
      </c>
      <c r="C8">
        <f>sortingELMS!CP8</f>
        <v>0</v>
      </c>
      <c r="D8">
        <f>sortingIMSA!DM8</f>
        <v>85</v>
      </c>
      <c r="E8">
        <f>sortingWEC!DJ8+sortingELMS!CP8+sortingIMSA!DM8</f>
        <v>135</v>
      </c>
      <c r="F8">
        <f>sortingWEC!DM8</f>
        <v>6</v>
      </c>
      <c r="G8">
        <f>sortingELMS!CS8</f>
        <v>0</v>
      </c>
      <c r="H8">
        <f>sortingIMSA!DP8</f>
        <v>13</v>
      </c>
      <c r="I8">
        <f>sortingWEC!DK8+sortingELMS!CQ8+sortingIMSA!DN8</f>
        <v>19</v>
      </c>
      <c r="J8">
        <f>sortingWEC!DL8+sortingELMS!CR8+sortingIMSA!DO8</f>
        <v>0</v>
      </c>
      <c r="K8">
        <f>sortingWEC!DM8+sortingELMS!CS8+sortingIMSA!DP8</f>
        <v>19</v>
      </c>
      <c r="L8">
        <f>sortingWEC!DN8+sortingELMS!CT8+sortingIMSA!DQ8</f>
        <v>49</v>
      </c>
      <c r="M8" s="3">
        <f>AVERAGE(sortingWEC!DO8,sortingELMS!CU8,sortingIMSA!DR8)</f>
        <v>4.8858035714285712</v>
      </c>
      <c r="N8" s="3">
        <f>AVERAGE(sortingWEC!DP8,sortingELMS!CV8,sortingIMSA!DS8)</f>
        <v>2.3276029582942876</v>
      </c>
      <c r="O8" s="3">
        <f t="shared" si="4"/>
        <v>0.14074074074074075</v>
      </c>
      <c r="P8" s="3">
        <f t="shared" si="5"/>
        <v>0.36296296296296299</v>
      </c>
      <c r="Q8">
        <f>sortingWEC!EC8+sortingELMS!DI8+sortingIMSA!EF8</f>
        <v>8</v>
      </c>
      <c r="R8" s="3">
        <f t="shared" si="6"/>
        <v>5.9259259259259262E-2</v>
      </c>
      <c r="T8" s="7" t="str">
        <v>BMW Sports Trophy Marc VDS</v>
      </c>
      <c r="U8" s="6">
        <f>SUMIF(_xlfn.ANCHORARRAY(sortingWEC!$EX$3),T8,sortingWEC!$EY$3:$EY$32)+SUMIF(_xlfn.ANCHORARRAY(sortingELMS!$DN$3),T8,sortingELMS!$DO$3:$DO$32)+SUMIF(sortingIMSA!$EK$3:$EK$15,T8,sortingIMSA!$EL$3:$EL$15)</f>
        <v>5</v>
      </c>
      <c r="V8" s="6">
        <f>SUMIF(_xlfn.ANCHORARRAY(sortingWEC!$EX$3),T8,sortingWEC!$EZ$3:$EZ$32)+SUMIF(_xlfn.ANCHORARRAY(sortingELMS!$DN$3),T8,sortingELMS!$DP$3:$DP$32)+SUMIF(sortingIMSA!$EK$3:$EK$15,T8,sortingIMSA!$EM$3:$EM$15)</f>
        <v>1</v>
      </c>
      <c r="W8" s="3" t="str">
        <f t="shared" si="0"/>
        <v/>
      </c>
      <c r="X8" s="6">
        <f>SUMIF(_xlfn.ANCHORARRAY(sortingWEC!$EX$3),T8,sortingWEC!$FB$3:$FB$32)+SUMIF(_xlfn.ANCHORARRAY(sortingELMS!$DN$3),T8,sortingELMS!$DR$3:$DR$32)+SUMIF(sortingIMSA!$EK$3:$EK$15,T8,sortingIMSA!$EO$3:$EO$15)</f>
        <v>2</v>
      </c>
      <c r="Y8" s="6">
        <f ca="1">SUMIF(sortingWEC!$D$3:$D$100,T8,sortingWEC!$DA$3:$DA$60)+SUMIF(sortingELMS!$D$3:$D$100,T8,sortingELMS!$CG$3:$CG$65)+SUMIF(sortingIMSA!$EK$3:$EK$15,T8,sortingIMSA!$DD$3:$DD$25)</f>
        <v>0</v>
      </c>
      <c r="Z8" s="3" t="str">
        <f t="shared" si="1"/>
        <v/>
      </c>
      <c r="AA8" s="3"/>
      <c r="AB8" s="11">
        <v>24</v>
      </c>
      <c r="AC8">
        <f>SUMIF(sortingWEC!$A$3:$A$60,AB8,sortingWEC!$CN$3:$CN$60)+SUMIF(sortingELMS!$A$3:$A$65,AB8,sortingELMS!$BT$3:$BT$65)+SUMIF(sortingIMSA!$A$3:$A$25,AB8,sortingIMSA!$CQ$3:$CQ$25)+COUNTIF(_xlfn.ANCHORARRAY(LMGTELLMRResults!$Q$2),AB8)-COUNTIF(sortingWEC!$A$3:$A$60,AB8)</f>
        <v>50</v>
      </c>
      <c r="AD8">
        <f>SUMIF(sortingWEC!$A$3:$A$60,AB8,sortingWEC!$CQ$3:$CQ$60)+SUMIF(sortingELMS!$A$3:$A$65,AB8,sortingELMS!$BW$3:$BW$65)+SUMIF(sortingIMSA!$A$3:$A$25,AB8,sortingIMSA!$CT$3:$CT$25)+SUMIF(_xlfn.ANCHORARRAY(LMGTELLMRResults!$Q$2),AB8,LMGTELLMRResults!$T$2:$T$61)</f>
        <v>3</v>
      </c>
      <c r="AE8">
        <f>SUMIF(sortingWEC!$A$3:$A$60,AB8,sortingWEC!$DA$3:$DA$60)+SUMIF(sortingELMS!$A$3:$A$65,AB8,sortingELMS!$CG$3:$CG$65)+SUMIF(sortingIMSA!$A$3:$A$25,AB8,sortingIMSA!$DD$3:$DD$25)+SUMIF(_xlfn.ANCHORARRAY(LMGTELLMRResults!$Q$2),AB8,LMGTELLMRResults!$V$2:$V$61)</f>
        <v>9</v>
      </c>
      <c r="AF8" s="3">
        <f t="shared" si="2"/>
        <v>0.06</v>
      </c>
      <c r="AG8" s="3">
        <f t="shared" si="3"/>
        <v>0.18</v>
      </c>
      <c r="AI8" s="20"/>
      <c r="AJ8" s="14" t="s">
        <v>293</v>
      </c>
      <c r="AM8">
        <v>2</v>
      </c>
      <c r="AN8">
        <v>0</v>
      </c>
      <c r="AO8">
        <v>0</v>
      </c>
      <c r="AP8">
        <v>0</v>
      </c>
      <c r="AQ8">
        <v>0</v>
      </c>
      <c r="AR8">
        <v>0</v>
      </c>
      <c r="AS8">
        <v>0</v>
      </c>
      <c r="AT8">
        <v>0</v>
      </c>
    </row>
    <row r="9" spans="1:49" x14ac:dyDescent="0.25">
      <c r="A9" t="str">
        <f>sortingWEC!DI9</f>
        <v>Porsche</v>
      </c>
      <c r="B9">
        <f>sortingWEC!DJ9</f>
        <v>373</v>
      </c>
      <c r="C9">
        <f>sortingELMS!CP9</f>
        <v>152</v>
      </c>
      <c r="D9">
        <f>sortingIMSA!DM9</f>
        <v>155</v>
      </c>
      <c r="E9">
        <f>sortingWEC!DJ9+sortingELMS!CP9+sortingIMSA!DM9</f>
        <v>680</v>
      </c>
      <c r="F9">
        <f>sortingWEC!DM9</f>
        <v>44</v>
      </c>
      <c r="G9">
        <f>sortingELMS!CS9</f>
        <v>20</v>
      </c>
      <c r="H9">
        <f>sortingIMSA!DP9</f>
        <v>24</v>
      </c>
      <c r="I9">
        <f>sortingWEC!DK9+sortingELMS!CQ9+sortingIMSA!DN9</f>
        <v>44</v>
      </c>
      <c r="J9">
        <f>sortingWEC!DL9+sortingELMS!CR9+sortingIMSA!DO9</f>
        <v>44</v>
      </c>
      <c r="K9">
        <f>sortingWEC!DM9+sortingELMS!CS9+sortingIMSA!DP9</f>
        <v>88</v>
      </c>
      <c r="L9">
        <f>sortingWEC!DN9+sortingELMS!CT9+sortingIMSA!DQ9</f>
        <v>278</v>
      </c>
      <c r="M9" s="3">
        <f ca="1">AVERAGE(sortingWEC!DO9,sortingELMS!CU9,sortingIMSA!DR9)</f>
        <v>4.6880921666616588</v>
      </c>
      <c r="N9" s="3">
        <f>AVERAGE(sortingWEC!DP9,sortingELMS!CV9,sortingIMSA!DS9)</f>
        <v>2.1987622063813084</v>
      </c>
      <c r="O9" s="3">
        <f t="shared" ref="O9" si="7">K9/E9</f>
        <v>0.12941176470588237</v>
      </c>
      <c r="P9" s="3">
        <f t="shared" ref="P9" si="8">L9/E9</f>
        <v>0.4088235294117647</v>
      </c>
      <c r="Q9">
        <f>sortingWEC!EC9+sortingELMS!DI9+sortingIMSA!EF9</f>
        <v>66</v>
      </c>
      <c r="R9" s="3">
        <f t="shared" si="6"/>
        <v>9.7058823529411767E-2</v>
      </c>
      <c r="T9" s="7" t="str">
        <v>BMW Team MTEK</v>
      </c>
      <c r="U9" s="6">
        <f>SUMIF(_xlfn.ANCHORARRAY(sortingWEC!$EX$3),T9,sortingWEC!$EY$3:$EY$32)+SUMIF(_xlfn.ANCHORARRAY(sortingELMS!$DN$3),T9,sortingELMS!$DO$3:$DO$32)+SUMIF(sortingIMSA!$EK$3:$EK$15,T9,sortingIMSA!$EL$3:$EL$15)</f>
        <v>14</v>
      </c>
      <c r="V9" s="6">
        <f>SUMIF(_xlfn.ANCHORARRAY(sortingWEC!$EX$3),T9,sortingWEC!$EZ$3:$EZ$32)+SUMIF(_xlfn.ANCHORARRAY(sortingELMS!$DN$3),T9,sortingELMS!$DP$3:$DP$32)+SUMIF(sortingIMSA!$EK$3:$EK$15,T9,sortingIMSA!$EM$3:$EM$15)</f>
        <v>0</v>
      </c>
      <c r="W9" s="3">
        <f t="shared" si="0"/>
        <v>0</v>
      </c>
      <c r="X9" s="6">
        <f>SUMIF(_xlfn.ANCHORARRAY(sortingWEC!$EX$3),T9,sortingWEC!$FB$3:$FB$32)+SUMIF(_xlfn.ANCHORARRAY(sortingELMS!$DN$3),T9,sortingELMS!$DR$3:$DR$32)+SUMIF(sortingIMSA!$EK$3:$EK$15,T9,sortingIMSA!$EO$3:$EO$15)</f>
        <v>2</v>
      </c>
      <c r="Y9" s="6">
        <f ca="1">SUMIF(sortingWEC!$D$3:$D$100,T9,sortingWEC!$DA$3:$DA$60)+SUMIF(sortingELMS!$D$3:$D$100,T9,sortingELMS!$CG$3:$CG$65)+SUMIF(sortingIMSA!$EK$3:$EK$15,T9,sortingIMSA!$DD$3:$DD$25)</f>
        <v>2</v>
      </c>
      <c r="Z9" s="3">
        <f t="shared" ca="1" si="1"/>
        <v>0.14285714285714285</v>
      </c>
      <c r="AA9" s="3"/>
      <c r="AB9" s="11">
        <v>25</v>
      </c>
      <c r="AC9">
        <f>SUMIF(sortingWEC!$A$3:$A$60,AB9,sortingWEC!$CN$3:$CN$60)+SUMIF(sortingELMS!$A$3:$A$65,AB9,sortingELMS!$BT$3:$BT$65)+SUMIF(sortingIMSA!$A$3:$A$25,AB9,sortingIMSA!$CQ$3:$CQ$25)+COUNTIF(_xlfn.ANCHORARRAY(LMGTELLMRResults!$Q$2),AB9)-COUNTIF(sortingWEC!$A$3:$A$60,AB9)</f>
        <v>69</v>
      </c>
      <c r="AD9">
        <f>SUMIF(sortingWEC!$A$3:$A$60,AB9,sortingWEC!$CQ$3:$CQ$60)+SUMIF(sortingELMS!$A$3:$A$65,AB9,sortingELMS!$BW$3:$BW$65)+SUMIF(sortingIMSA!$A$3:$A$25,AB9,sortingIMSA!$CT$3:$CT$25)+SUMIF(_xlfn.ANCHORARRAY(LMGTELLMRResults!$Q$2),AB9,LMGTELLMRResults!$T$2:$T$61)</f>
        <v>9</v>
      </c>
      <c r="AE9">
        <f>SUMIF(sortingWEC!$A$3:$A$60,AB9,sortingWEC!$DA$3:$DA$60)+SUMIF(sortingELMS!$A$3:$A$65,AB9,sortingELMS!$CG$3:$CG$65)+SUMIF(sortingIMSA!$A$3:$A$25,AB9,sortingIMSA!$DD$3:$DD$25)+SUMIF(_xlfn.ANCHORARRAY(LMGTELLMRResults!$Q$2),AB9,LMGTELLMRResults!$V$2:$V$61)</f>
        <v>8</v>
      </c>
      <c r="AF9" s="3">
        <f t="shared" si="2"/>
        <v>0.13043478260869565</v>
      </c>
      <c r="AG9" s="3">
        <f t="shared" si="3"/>
        <v>0.11594202898550725</v>
      </c>
      <c r="AI9" s="20"/>
      <c r="AJ9" s="14" t="s">
        <v>32</v>
      </c>
      <c r="AM9">
        <v>0</v>
      </c>
      <c r="AN9">
        <v>0</v>
      </c>
      <c r="AO9">
        <v>0</v>
      </c>
      <c r="AP9">
        <v>0</v>
      </c>
      <c r="AQ9">
        <v>0</v>
      </c>
      <c r="AR9">
        <v>0</v>
      </c>
      <c r="AS9">
        <v>0</v>
      </c>
      <c r="AT9">
        <v>0</v>
      </c>
    </row>
    <row r="10" spans="1:49" x14ac:dyDescent="0.25">
      <c r="T10" s="7" t="str">
        <v>BMW Team RLL</v>
      </c>
      <c r="U10" s="6">
        <f>SUMIF(_xlfn.ANCHORARRAY(sortingWEC!$EX$3),T10,sortingWEC!$EY$3:$EY$32)+SUMIF(_xlfn.ANCHORARRAY(sortingELMS!$DN$3),T10,sortingELMS!$DO$3:$DO$32)+SUMIF(sortingIMSA!$EK$3:$EK$15,T10,sortingIMSA!$EL$3:$EL$15)</f>
        <v>137</v>
      </c>
      <c r="V10" s="6">
        <f>SUMIF(_xlfn.ANCHORARRAY(sortingWEC!$EX$3),T10,sortingWEC!$EZ$3:$EZ$32)+SUMIF(_xlfn.ANCHORARRAY(sortingELMS!$DN$3),T10,sortingELMS!$DP$3:$DP$32)+SUMIF(sortingIMSA!$EK$3:$EK$15,T10,sortingIMSA!$EM$3:$EM$15)</f>
        <v>12</v>
      </c>
      <c r="W10" s="3">
        <f t="shared" si="0"/>
        <v>8.7591240875912413E-2</v>
      </c>
      <c r="X10" s="6">
        <f>SUMIF(_xlfn.ANCHORARRAY(sortingWEC!$EX$3),T10,sortingWEC!$FB$3:$FB$32)+SUMIF(_xlfn.ANCHORARRAY(sortingELMS!$DN$3),T10,sortingELMS!$DR$3:$DR$32)+SUMIF(sortingIMSA!$EK$3:$EK$15,T10,sortingIMSA!$EO$3:$EO$15)</f>
        <v>41</v>
      </c>
      <c r="Y10" s="6">
        <f ca="1">SUMIF(sortingWEC!$D$3:$D$100,T10,sortingWEC!$DA$3:$DA$60)+SUMIF(sortingELMS!$D$3:$D$100,T10,sortingELMS!$CG$3:$CG$65)+SUMIF(sortingIMSA!$EK$3:$EK$15,T10,sortingIMSA!$DD$3:$DD$25)</f>
        <v>2</v>
      </c>
      <c r="Z10" s="3">
        <f t="shared" ca="1" si="1"/>
        <v>1.4598540145985401E-2</v>
      </c>
      <c r="AA10" s="3"/>
      <c r="AB10" s="11">
        <v>32</v>
      </c>
      <c r="AC10">
        <f>SUMIF(sortingWEC!$A$3:$A$60,AB10,sortingWEC!$CN$3:$CN$60)+SUMIF(sortingELMS!$A$3:$A$65,AB10,sortingELMS!$BT$3:$BT$65)+SUMIF(sortingIMSA!$A$3:$A$25,AB10,sortingIMSA!$CQ$3:$CQ$25)+COUNTIF(_xlfn.ANCHORARRAY(LMGTELLMRResults!$Q$2),AB10)-COUNTIF(sortingWEC!$A$3:$A$60,AB10)</f>
        <v>5</v>
      </c>
      <c r="AD10">
        <f>SUMIF(sortingWEC!$A$3:$A$60,AB10,sortingWEC!$CQ$3:$CQ$60)+SUMIF(sortingELMS!$A$3:$A$65,AB10,sortingELMS!$BW$3:$BW$65)+SUMIF(sortingIMSA!$A$3:$A$25,AB10,sortingIMSA!$CT$3:$CT$25)+SUMIF(_xlfn.ANCHORARRAY(LMGTELLMRResults!$Q$2),AB10,LMGTELLMRResults!$T$2:$T$61)</f>
        <v>1</v>
      </c>
      <c r="AE10">
        <f>SUMIF(sortingWEC!$A$3:$A$60,AB10,sortingWEC!$DA$3:$DA$60)+SUMIF(sortingELMS!$A$3:$A$65,AB10,sortingELMS!$CG$3:$CG$65)+SUMIF(sortingIMSA!$A$3:$A$25,AB10,sortingIMSA!$DD$3:$DD$25)+SUMIF(_xlfn.ANCHORARRAY(LMGTELLMRResults!$Q$2),AB10,LMGTELLMRResults!$V$2:$V$61)</f>
        <v>1</v>
      </c>
      <c r="AF10" s="3" t="str">
        <f t="shared" si="2"/>
        <v/>
      </c>
      <c r="AG10" s="3" t="str">
        <f t="shared" si="3"/>
        <v/>
      </c>
      <c r="AI10" s="13"/>
    </row>
    <row r="11" spans="1:49" ht="15" customHeight="1" x14ac:dyDescent="0.25">
      <c r="T11" s="7" t="str">
        <v>Cetilar Racing</v>
      </c>
      <c r="U11" s="6">
        <f>SUMIF(_xlfn.ANCHORARRAY(sortingWEC!$EX$3),T11,sortingWEC!$EY$3:$EY$32)+SUMIF(_xlfn.ANCHORARRAY(sortingELMS!$DN$3),T11,sortingELMS!$DO$3:$DO$32)+SUMIF(sortingIMSA!$EK$3:$EK$15,T11,sortingIMSA!$EL$3:$EL$15)</f>
        <v>5</v>
      </c>
      <c r="V11" s="6">
        <f>SUMIF(_xlfn.ANCHORARRAY(sortingWEC!$EX$3),T11,sortingWEC!$EZ$3:$EZ$32)+SUMIF(_xlfn.ANCHORARRAY(sortingELMS!$DN$3),T11,sortingELMS!$DP$3:$DP$32)+SUMIF(sortingIMSA!$EK$3:$EK$15,T11,sortingIMSA!$EM$3:$EM$15)</f>
        <v>1</v>
      </c>
      <c r="W11" s="3" t="str">
        <f t="shared" si="0"/>
        <v/>
      </c>
      <c r="X11" s="6">
        <f>SUMIF(_xlfn.ANCHORARRAY(sortingWEC!$EX$3),T11,sortingWEC!$FB$3:$FB$32)+SUMIF(_xlfn.ANCHORARRAY(sortingELMS!$DN$3),T11,sortingELMS!$DR$3:$DR$32)+SUMIF(sortingIMSA!$EK$3:$EK$15,T11,sortingIMSA!$EO$3:$EO$15)</f>
        <v>2</v>
      </c>
      <c r="Y11" s="6">
        <f ca="1">SUMIF(sortingWEC!$D$3:$D$100,T11,sortingWEC!$DA$3:$DA$60)+SUMIF(sortingELMS!$D$3:$D$100,T11,sortingELMS!$CG$3:$CG$65)+SUMIF(sortingIMSA!$EK$3:$EK$15,T11,sortingIMSA!$DD$3:$DD$25)</f>
        <v>1</v>
      </c>
      <c r="Z11" s="3" t="str">
        <f t="shared" si="1"/>
        <v/>
      </c>
      <c r="AA11" s="3"/>
      <c r="AB11" s="11">
        <v>33</v>
      </c>
      <c r="AC11">
        <f>SUMIF(sortingWEC!$A$3:$A$60,AB11,sortingWEC!$CN$3:$CN$60)+SUMIF(sortingELMS!$A$3:$A$65,AB11,sortingELMS!$BT$3:$BT$65)+SUMIF(sortingIMSA!$A$3:$A$25,AB11,sortingIMSA!$CQ$3:$CQ$25)+COUNTIF(_xlfn.ANCHORARRAY(LMGTELLMRResults!$Q$2),AB11)-COUNTIF(sortingWEC!$A$3:$A$60,AB11)</f>
        <v>19</v>
      </c>
      <c r="AD11">
        <f>SUMIF(sortingWEC!$A$3:$A$60,AB11,sortingWEC!$CQ$3:$CQ$60)+SUMIF(sortingELMS!$A$3:$A$65,AB11,sortingELMS!$BW$3:$BW$65)+SUMIF(sortingIMSA!$A$3:$A$25,AB11,sortingIMSA!$CT$3:$CT$25)+SUMIF(_xlfn.ANCHORARRAY(LMGTELLMRResults!$Q$2),AB11,LMGTELLMRResults!$T$2:$T$61)</f>
        <v>8</v>
      </c>
      <c r="AE11">
        <f>SUMIF(sortingWEC!$A$3:$A$60,AB11,sortingWEC!$DA$3:$DA$60)+SUMIF(sortingELMS!$A$3:$A$65,AB11,sortingELMS!$CG$3:$CG$65)+SUMIF(sortingIMSA!$A$3:$A$25,AB11,sortingIMSA!$DD$3:$DD$25)+SUMIF(_xlfn.ANCHORARRAY(LMGTELLMRResults!$Q$2),AB11,LMGTELLMRResults!$V$2:$V$61)</f>
        <v>3</v>
      </c>
      <c r="AF11" s="3">
        <f t="shared" si="2"/>
        <v>0.42105263157894735</v>
      </c>
      <c r="AG11" s="3">
        <f t="shared" si="3"/>
        <v>0.15789473684210525</v>
      </c>
      <c r="AI11" s="20" t="s">
        <v>1662</v>
      </c>
      <c r="AJ11" s="14" t="s">
        <v>33</v>
      </c>
      <c r="AK11">
        <v>3</v>
      </c>
      <c r="AL11">
        <v>2</v>
      </c>
      <c r="AM11">
        <v>0</v>
      </c>
      <c r="AN11">
        <v>1</v>
      </c>
      <c r="AO11">
        <v>0</v>
      </c>
      <c r="AP11">
        <v>1</v>
      </c>
      <c r="AQ11">
        <v>3</v>
      </c>
      <c r="AR11">
        <v>2</v>
      </c>
      <c r="AS11">
        <v>2</v>
      </c>
      <c r="AT11">
        <v>0</v>
      </c>
      <c r="AU11">
        <v>1</v>
      </c>
      <c r="AV11">
        <v>5</v>
      </c>
    </row>
    <row r="12" spans="1:49" x14ac:dyDescent="0.25">
      <c r="T12" s="7" t="str">
        <v>Clearwater Racing</v>
      </c>
      <c r="U12" s="6">
        <f>SUMIF(_xlfn.ANCHORARRAY(sortingWEC!$EX$3),T12,sortingWEC!$EY$3:$EY$32)+SUMIF(_xlfn.ANCHORARRAY(sortingELMS!$DN$3),T12,sortingELMS!$DO$3:$DO$32)+SUMIF(sortingIMSA!$EK$3:$EK$15,T12,sortingIMSA!$EL$3:$EL$15)</f>
        <v>16</v>
      </c>
      <c r="V12" s="6">
        <f>SUMIF(_xlfn.ANCHORARRAY(sortingWEC!$EX$3),T12,sortingWEC!$EZ$3:$EZ$32)+SUMIF(_xlfn.ANCHORARRAY(sortingELMS!$DN$3),T12,sortingELMS!$DP$3:$DP$32)+SUMIF(sortingIMSA!$EK$3:$EK$15,T12,sortingIMSA!$EM$3:$EM$15)</f>
        <v>2</v>
      </c>
      <c r="W12" s="3">
        <f t="shared" si="0"/>
        <v>0.125</v>
      </c>
      <c r="X12" s="6">
        <f>SUMIF(_xlfn.ANCHORARRAY(sortingWEC!$EX$3),T12,sortingWEC!$FB$3:$FB$32)+SUMIF(_xlfn.ANCHORARRAY(sortingELMS!$DN$3),T12,sortingELMS!$DR$3:$DR$32)+SUMIF(sortingIMSA!$EK$3:$EK$15,T12,sortingIMSA!$EO$3:$EO$15)</f>
        <v>9</v>
      </c>
      <c r="Y12" s="6">
        <f ca="1">SUMIF(sortingWEC!$D$3:$D$100,T12,sortingWEC!$DA$3:$DA$60)+SUMIF(sortingELMS!$D$3:$D$100,T12,sortingELMS!$CG$3:$CG$65)+SUMIF(sortingIMSA!$EK$3:$EK$15,T12,sortingIMSA!$DD$3:$DD$25)</f>
        <v>0</v>
      </c>
      <c r="Z12" s="3">
        <f t="shared" ca="1" si="1"/>
        <v>0</v>
      </c>
      <c r="AA12" s="3"/>
      <c r="AB12" s="11">
        <v>44</v>
      </c>
      <c r="AC12">
        <f>SUMIF(sortingWEC!$A$3:$A$60,AB12,sortingWEC!$CN$3:$CN$60)+SUMIF(sortingELMS!$A$3:$A$65,AB12,sortingELMS!$BT$3:$BT$65)+SUMIF(sortingIMSA!$A$3:$A$25,AB12,sortingIMSA!$CQ$3:$CQ$25)+COUNTIF(_xlfn.ANCHORARRAY(LMGTELLMRResults!$Q$2),AB12)-COUNTIF(sortingWEC!$A$3:$A$60,AB12)</f>
        <v>4</v>
      </c>
      <c r="AD12">
        <f>SUMIF(sortingWEC!$A$3:$A$60,AB12,sortingWEC!$CQ$3:$CQ$60)+SUMIF(sortingELMS!$A$3:$A$65,AB12,sortingELMS!$BW$3:$BW$65)+SUMIF(sortingIMSA!$A$3:$A$25,AB12,sortingIMSA!$CT$3:$CT$25)+SUMIF(_xlfn.ANCHORARRAY(LMGTELLMRResults!$Q$2),AB12,LMGTELLMRResults!$T$2:$T$61)</f>
        <v>0</v>
      </c>
      <c r="AE12">
        <f>SUMIF(sortingWEC!$A$3:$A$60,AB12,sortingWEC!$DA$3:$DA$60)+SUMIF(sortingELMS!$A$3:$A$65,AB12,sortingELMS!$CG$3:$CG$65)+SUMIF(sortingIMSA!$A$3:$A$25,AB12,sortingIMSA!$DD$3:$DD$25)+SUMIF(_xlfn.ANCHORARRAY(LMGTELLMRResults!$Q$2),AB12,LMGTELLMRResults!$V$2:$V$61)</f>
        <v>2</v>
      </c>
      <c r="AF12" s="3" t="str">
        <f t="shared" si="2"/>
        <v/>
      </c>
      <c r="AG12" s="3" t="str">
        <f t="shared" si="3"/>
        <v/>
      </c>
      <c r="AI12" s="20"/>
      <c r="AJ12" s="14" t="s">
        <v>31</v>
      </c>
      <c r="AK12">
        <v>2</v>
      </c>
      <c r="AL12">
        <v>3</v>
      </c>
      <c r="AM12">
        <v>5</v>
      </c>
      <c r="AN12">
        <v>3</v>
      </c>
      <c r="AO12">
        <v>3</v>
      </c>
      <c r="AP12">
        <v>4</v>
      </c>
      <c r="AQ12">
        <v>3</v>
      </c>
      <c r="AR12">
        <v>4</v>
      </c>
      <c r="AS12">
        <v>3</v>
      </c>
      <c r="AT12">
        <v>6</v>
      </c>
      <c r="AU12">
        <v>4</v>
      </c>
      <c r="AV12">
        <v>1</v>
      </c>
    </row>
    <row r="13" spans="1:49" x14ac:dyDescent="0.25">
      <c r="T13" s="7" t="str">
        <v>Corvette Racing</v>
      </c>
      <c r="U13" s="6">
        <f>SUMIF(_xlfn.ANCHORARRAY(sortingWEC!$EX$3),T13,sortingWEC!$EY$3:$EY$32)+SUMIF(_xlfn.ANCHORARRAY(sortingELMS!$DN$3),T13,sortingELMS!$DO$3:$DO$32)+SUMIF(sortingIMSA!$EK$3:$EK$15,T13,sortingIMSA!$EL$3:$EL$15)</f>
        <v>171</v>
      </c>
      <c r="V13" s="6">
        <f>SUMIF(_xlfn.ANCHORARRAY(sortingWEC!$EX$3),T13,sortingWEC!$EZ$3:$EZ$32)+SUMIF(_xlfn.ANCHORARRAY(sortingELMS!$DN$3),T13,sortingELMS!$DP$3:$DP$32)+SUMIF(sortingIMSA!$EK$3:$EK$15,T13,sortingIMSA!$EM$3:$EM$15)</f>
        <v>34</v>
      </c>
      <c r="W13" s="3">
        <f t="shared" si="0"/>
        <v>0.19883040935672514</v>
      </c>
      <c r="X13" s="6">
        <f>SUMIF(_xlfn.ANCHORARRAY(sortingWEC!$EX$3),T13,sortingWEC!$FB$3:$FB$32)+SUMIF(_xlfn.ANCHORARRAY(sortingELMS!$DN$3),T13,sortingELMS!$DR$3:$DR$32)+SUMIF(sortingIMSA!$EK$3:$EK$15,T13,sortingIMSA!$EO$3:$EO$15)</f>
        <v>97</v>
      </c>
      <c r="Y13" s="6">
        <f ca="1">SUMIF(sortingWEC!$D$3:$D$100,T13,sortingWEC!$DA$3:$DA$60)+SUMIF(sortingELMS!$D$3:$D$100,T13,sortingELMS!$CG$3:$CG$65)+SUMIF(sortingIMSA!$EK$3:$EK$15,T13,sortingIMSA!$DD$3:$DD$25)</f>
        <v>10</v>
      </c>
      <c r="Z13" s="3">
        <f t="shared" ca="1" si="1"/>
        <v>5.8479532163742687E-2</v>
      </c>
      <c r="AA13" s="3"/>
      <c r="AB13" s="11">
        <v>46</v>
      </c>
      <c r="AC13">
        <f>SUMIF(sortingWEC!$A$3:$A$60,AB13,sortingWEC!$CN$3:$CN$60)+SUMIF(sortingELMS!$A$3:$A$65,AB13,sortingELMS!$BT$3:$BT$65)+SUMIF(sortingIMSA!$A$3:$A$25,AB13,sortingIMSA!$CQ$3:$CQ$25)+COUNTIF(_xlfn.ANCHORARRAY(LMGTELLMRResults!$Q$2),AB13)-COUNTIF(sortingWEC!$A$3:$A$60,AB13)</f>
        <v>5</v>
      </c>
      <c r="AD13">
        <f>SUMIF(sortingWEC!$A$3:$A$60,AB13,sortingWEC!$CQ$3:$CQ$60)+SUMIF(sortingELMS!$A$3:$A$65,AB13,sortingELMS!$BW$3:$BW$65)+SUMIF(sortingIMSA!$A$3:$A$25,AB13,sortingIMSA!$CT$3:$CT$25)+SUMIF(_xlfn.ANCHORARRAY(LMGTELLMRResults!$Q$2),AB13,LMGTELLMRResults!$T$2:$T$61)</f>
        <v>1</v>
      </c>
      <c r="AE13">
        <f>SUMIF(sortingWEC!$A$3:$A$60,AB13,sortingWEC!$DA$3:$DA$60)+SUMIF(sortingELMS!$A$3:$A$65,AB13,sortingELMS!$CG$3:$CG$65)+SUMIF(sortingIMSA!$A$3:$A$25,AB13,sortingIMSA!$DD$3:$DD$25)+SUMIF(_xlfn.ANCHORARRAY(LMGTELLMRResults!$Q$2),AB13,LMGTELLMRResults!$V$2:$V$61)</f>
        <v>5</v>
      </c>
      <c r="AF13" s="3" t="str">
        <f t="shared" si="2"/>
        <v/>
      </c>
      <c r="AG13" s="3" t="str">
        <f t="shared" si="3"/>
        <v/>
      </c>
      <c r="AI13" s="20"/>
      <c r="AJ13" s="14" t="s">
        <v>32</v>
      </c>
      <c r="AK13">
        <v>0</v>
      </c>
      <c r="AL13">
        <v>0</v>
      </c>
      <c r="AM13">
        <v>0</v>
      </c>
      <c r="AN13">
        <v>0</v>
      </c>
      <c r="AO13">
        <v>3</v>
      </c>
      <c r="AP13">
        <v>1</v>
      </c>
      <c r="AQ13">
        <v>0</v>
      </c>
      <c r="AR13">
        <v>0</v>
      </c>
      <c r="AS13">
        <v>0</v>
      </c>
      <c r="AT13">
        <v>0</v>
      </c>
      <c r="AU13">
        <v>1</v>
      </c>
      <c r="AV13">
        <v>0</v>
      </c>
    </row>
    <row r="14" spans="1:49" x14ac:dyDescent="0.25">
      <c r="T14" s="7" t="str">
        <v>Crubile Sport</v>
      </c>
      <c r="U14" s="6">
        <f>SUMIF(_xlfn.ANCHORARRAY(sortingWEC!$EX$3),T14,sortingWEC!$EY$3:$EY$32)+SUMIF(_xlfn.ANCHORARRAY(sortingELMS!$DN$3),T14,sortingELMS!$DO$3:$DO$32)+SUMIF(sortingIMSA!$EK$3:$EK$15,T14,sortingIMSA!$EL$3:$EL$15)</f>
        <v>2</v>
      </c>
      <c r="V14" s="6">
        <f>SUMIF(_xlfn.ANCHORARRAY(sortingWEC!$EX$3),T14,sortingWEC!$EZ$3:$EZ$32)+SUMIF(_xlfn.ANCHORARRAY(sortingELMS!$DN$3),T14,sortingELMS!$DP$3:$DP$32)+SUMIF(sortingIMSA!$EK$3:$EK$15,T14,sortingIMSA!$EM$3:$EM$15)</f>
        <v>0</v>
      </c>
      <c r="W14" s="3" t="str">
        <f t="shared" si="0"/>
        <v/>
      </c>
      <c r="X14" s="6">
        <f>SUMIF(_xlfn.ANCHORARRAY(sortingWEC!$EX$3),T14,sortingWEC!$FB$3:$FB$32)+SUMIF(_xlfn.ANCHORARRAY(sortingELMS!$DN$3),T14,sortingELMS!$DR$3:$DR$32)+SUMIF(sortingIMSA!$EK$3:$EK$15,T14,sortingIMSA!$EO$3:$EO$15)</f>
        <v>0</v>
      </c>
      <c r="Y14" s="6">
        <f ca="1">SUMIF(sortingWEC!$D$3:$D$100,T14,sortingWEC!$DA$3:$DA$60)+SUMIF(sortingELMS!$D$3:$D$100,T14,sortingELMS!$CG$3:$CG$65)+SUMIF(sortingIMSA!$EK$3:$EK$15,T14,sortingIMSA!$DD$3:$DD$25)</f>
        <v>0</v>
      </c>
      <c r="Z14" s="3" t="str">
        <f t="shared" si="1"/>
        <v/>
      </c>
      <c r="AA14" s="3"/>
      <c r="AB14" s="11">
        <v>47</v>
      </c>
      <c r="AC14">
        <f>SUMIF(sortingWEC!$A$3:$A$60,AB14,sortingWEC!$CN$3:$CN$60)+SUMIF(sortingELMS!$A$3:$A$65,AB14,sortingELMS!$BT$3:$BT$65)+SUMIF(sortingIMSA!$A$3:$A$25,AB14,sortingIMSA!$CQ$3:$CQ$25)+COUNTIF(_xlfn.ANCHORARRAY(LMGTELLMRResults!$Q$2),AB14)-COUNTIF(sortingWEC!$A$3:$A$60,AB14)</f>
        <v>5</v>
      </c>
      <c r="AD14">
        <f>SUMIF(sortingWEC!$A$3:$A$60,AB14,sortingWEC!$CQ$3:$CQ$60)+SUMIF(sortingELMS!$A$3:$A$65,AB14,sortingELMS!$BW$3:$BW$65)+SUMIF(sortingIMSA!$A$3:$A$25,AB14,sortingIMSA!$CT$3:$CT$25)+SUMIF(_xlfn.ANCHORARRAY(LMGTELLMRResults!$Q$2),AB14,LMGTELLMRResults!$T$2:$T$61)</f>
        <v>1</v>
      </c>
      <c r="AE14">
        <f>SUMIF(sortingWEC!$A$3:$A$60,AB14,sortingWEC!$DA$3:$DA$60)+SUMIF(sortingELMS!$A$3:$A$65,AB14,sortingELMS!$CG$3:$CG$65)+SUMIF(sortingIMSA!$A$3:$A$25,AB14,sortingIMSA!$DD$3:$DD$25)+SUMIF(_xlfn.ANCHORARRAY(LMGTELLMRResults!$Q$2),AB14,LMGTELLMRResults!$V$2:$V$61)</f>
        <v>2</v>
      </c>
      <c r="AF14" s="3" t="str">
        <f t="shared" si="2"/>
        <v/>
      </c>
      <c r="AG14" s="3" t="str">
        <f t="shared" si="3"/>
        <v/>
      </c>
      <c r="AI14" s="20"/>
      <c r="AJ14" s="14" t="s">
        <v>34</v>
      </c>
      <c r="AK14">
        <v>0</v>
      </c>
      <c r="AL14">
        <v>0</v>
      </c>
      <c r="AM14">
        <v>0</v>
      </c>
      <c r="AN14">
        <v>0</v>
      </c>
      <c r="AO14">
        <v>0</v>
      </c>
      <c r="AP14">
        <v>0</v>
      </c>
      <c r="AQ14">
        <v>0</v>
      </c>
      <c r="AR14">
        <v>0</v>
      </c>
      <c r="AS14">
        <v>0</v>
      </c>
      <c r="AT14">
        <v>0</v>
      </c>
      <c r="AU14">
        <v>0</v>
      </c>
      <c r="AV14">
        <v>0</v>
      </c>
    </row>
    <row r="15" spans="1:49" x14ac:dyDescent="0.25">
      <c r="T15" s="7" t="str">
        <v>D'station Racing</v>
      </c>
      <c r="U15" s="6">
        <f>SUMIF(_xlfn.ANCHORARRAY(sortingWEC!$EX$3),T15,sortingWEC!$EY$3:$EY$32)+SUMIF(_xlfn.ANCHORARRAY(sortingELMS!$DN$3),T15,sortingELMS!$DO$3:$DO$32)+SUMIF(sortingIMSA!$EK$3:$EK$15,T15,sortingIMSA!$EL$3:$EL$15)</f>
        <v>14</v>
      </c>
      <c r="V15" s="6">
        <f>SUMIF(_xlfn.ANCHORARRAY(sortingWEC!$EX$3),T15,sortingWEC!$EZ$3:$EZ$32)+SUMIF(_xlfn.ANCHORARRAY(sortingELMS!$DN$3),T15,sortingELMS!$DP$3:$DP$32)+SUMIF(sortingIMSA!$EK$3:$EK$15,T15,sortingIMSA!$EM$3:$EM$15)</f>
        <v>0</v>
      </c>
      <c r="W15" s="3">
        <f t="shared" si="0"/>
        <v>0</v>
      </c>
      <c r="X15" s="6">
        <f>SUMIF(_xlfn.ANCHORARRAY(sortingWEC!$EX$3),T15,sortingWEC!$FB$3:$FB$32)+SUMIF(_xlfn.ANCHORARRAY(sortingELMS!$DN$3),T15,sortingELMS!$DR$3:$DR$32)+SUMIF(sortingIMSA!$EK$3:$EK$15,T15,sortingIMSA!$EO$3:$EO$15)</f>
        <v>3</v>
      </c>
      <c r="Y15" s="6">
        <f ca="1">SUMIF(sortingWEC!$D$3:$D$100,T15,sortingWEC!$DA$3:$DA$60)+SUMIF(sortingELMS!$D$3:$D$100,T15,sortingELMS!$CG$3:$CG$65)+SUMIF(sortingIMSA!$EK$3:$EK$15,T15,sortingIMSA!$DD$3:$DD$25)</f>
        <v>4</v>
      </c>
      <c r="Z15" s="3">
        <f t="shared" ca="1" si="1"/>
        <v>0.2857142857142857</v>
      </c>
      <c r="AA15" s="3"/>
      <c r="AB15" s="11">
        <v>50</v>
      </c>
      <c r="AC15">
        <f>SUMIF(sortingWEC!$A$3:$A$60,AB15,sortingWEC!$CN$3:$CN$60)+SUMIF(sortingELMS!$A$3:$A$65,AB15,sortingELMS!$BT$3:$BT$65)+SUMIF(sortingIMSA!$A$3:$A$25,AB15,sortingIMSA!$CQ$3:$CQ$25)+COUNTIF(_xlfn.ANCHORARRAY(LMGTELLMRResults!$Q$2),AB15)-COUNTIF(sortingWEC!$A$3:$A$60,AB15)</f>
        <v>36</v>
      </c>
      <c r="AD15">
        <f>SUMIF(sortingWEC!$A$3:$A$60,AB15,sortingWEC!$CQ$3:$CQ$60)+SUMIF(sortingELMS!$A$3:$A$65,AB15,sortingELMS!$BW$3:$BW$65)+SUMIF(sortingIMSA!$A$3:$A$25,AB15,sortingIMSA!$CT$3:$CT$25)+SUMIF(_xlfn.ANCHORARRAY(LMGTELLMRResults!$Q$2),AB15,LMGTELLMRResults!$T$2:$T$61)</f>
        <v>4</v>
      </c>
      <c r="AE15">
        <f>SUMIF(sortingWEC!$A$3:$A$60,AB15,sortingWEC!$DA$3:$DA$60)+SUMIF(sortingELMS!$A$3:$A$65,AB15,sortingELMS!$CG$3:$CG$65)+SUMIF(sortingIMSA!$A$3:$A$25,AB15,sortingIMSA!$DD$3:$DD$25)+SUMIF(_xlfn.ANCHORARRAY(LMGTELLMRResults!$Q$2),AB15,LMGTELLMRResults!$V$2:$V$61)</f>
        <v>5</v>
      </c>
      <c r="AF15" s="3">
        <f t="shared" si="2"/>
        <v>0.1111111111111111</v>
      </c>
      <c r="AG15" s="3">
        <f t="shared" si="3"/>
        <v>0.1388888888888889</v>
      </c>
      <c r="AI15" s="20"/>
      <c r="AJ15" s="14" t="s">
        <v>88</v>
      </c>
      <c r="AK15">
        <v>0</v>
      </c>
      <c r="AL15">
        <v>0</v>
      </c>
      <c r="AM15">
        <v>0</v>
      </c>
      <c r="AN15">
        <v>1</v>
      </c>
      <c r="AO15">
        <v>0</v>
      </c>
      <c r="AP15">
        <v>0</v>
      </c>
      <c r="AQ15">
        <v>0</v>
      </c>
      <c r="AR15">
        <v>0</v>
      </c>
      <c r="AS15">
        <v>0</v>
      </c>
      <c r="AT15">
        <v>0</v>
      </c>
      <c r="AU15">
        <v>0</v>
      </c>
      <c r="AV15">
        <v>0</v>
      </c>
    </row>
    <row r="16" spans="1:49" x14ac:dyDescent="0.25">
      <c r="T16" s="7" t="str">
        <v>EbiMotors</v>
      </c>
      <c r="U16" s="6">
        <f>SUMIF(_xlfn.ANCHORARRAY(sortingWEC!$EX$3),T16,sortingWEC!$EY$3:$EY$32)+SUMIF(_xlfn.ANCHORARRAY(sortingELMS!$DN$3),T16,sortingELMS!$DO$3:$DO$32)+SUMIF(sortingIMSA!$EK$3:$EK$15,T16,sortingIMSA!$EL$3:$EL$15)</f>
        <v>8</v>
      </c>
      <c r="V16" s="6">
        <f>SUMIF(_xlfn.ANCHORARRAY(sortingWEC!$EX$3),T16,sortingWEC!$EZ$3:$EZ$32)+SUMIF(_xlfn.ANCHORARRAY(sortingELMS!$DN$3),T16,sortingELMS!$DP$3:$DP$32)+SUMIF(sortingIMSA!$EK$3:$EK$15,T16,sortingIMSA!$EM$3:$EM$15)</f>
        <v>1</v>
      </c>
      <c r="W16" s="3" t="str">
        <f t="shared" si="0"/>
        <v/>
      </c>
      <c r="X16" s="6">
        <f>SUMIF(_xlfn.ANCHORARRAY(sortingWEC!$EX$3),T16,sortingWEC!$FB$3:$FB$32)+SUMIF(_xlfn.ANCHORARRAY(sortingELMS!$DN$3),T16,sortingELMS!$DR$3:$DR$32)+SUMIF(sortingIMSA!$EK$3:$EK$15,T16,sortingIMSA!$EO$3:$EO$15)</f>
        <v>5</v>
      </c>
      <c r="Y16" s="6">
        <f ca="1">SUMIF(sortingWEC!$D$3:$D$100,T16,sortingWEC!$DA$3:$DA$60)+SUMIF(sortingELMS!$D$3:$D$100,T16,sortingELMS!$CG$3:$CG$65)+SUMIF(sortingIMSA!$EK$3:$EK$15,T16,sortingIMSA!$DD$3:$DD$25)</f>
        <v>2</v>
      </c>
      <c r="Z16" s="3" t="str">
        <f t="shared" si="1"/>
        <v/>
      </c>
      <c r="AA16" s="3"/>
      <c r="AB16" s="11">
        <v>51</v>
      </c>
      <c r="AC16">
        <f>SUMIF(sortingWEC!$A$3:$A$60,AB16,sortingWEC!$CN$3:$CN$60)+SUMIF(sortingELMS!$A$3:$A$65,AB16,sortingELMS!$BT$3:$BT$65)+SUMIF(sortingIMSA!$A$3:$A$25,AB16,sortingIMSA!$CQ$3:$CQ$25)+COUNTIF(_xlfn.ANCHORARRAY(LMGTELLMRResults!$Q$2),AB16)-COUNTIF(sortingWEC!$A$3:$A$60,AB16)</f>
        <v>96</v>
      </c>
      <c r="AD16">
        <f>SUMIF(sortingWEC!$A$3:$A$60,AB16,sortingWEC!$CQ$3:$CQ$60)+SUMIF(sortingELMS!$A$3:$A$65,AB16,sortingELMS!$BW$3:$BW$65)+SUMIF(sortingIMSA!$A$3:$A$25,AB16,sortingIMSA!$CT$3:$CT$25)+SUMIF(_xlfn.ANCHORARRAY(LMGTELLMRResults!$Q$2),AB16,LMGTELLMRResults!$T$2:$T$61)</f>
        <v>35</v>
      </c>
      <c r="AE16">
        <f>SUMIF(sortingWEC!$A$3:$A$60,AB16,sortingWEC!$DA$3:$DA$60)+SUMIF(sortingELMS!$A$3:$A$65,AB16,sortingELMS!$CG$3:$CG$65)+SUMIF(sortingIMSA!$A$3:$A$25,AB16,sortingIMSA!$DD$3:$DD$25)+SUMIF(_xlfn.ANCHORARRAY(LMGTELLMRResults!$Q$2),AB16,LMGTELLMRResults!$V$2:$V$61)</f>
        <v>10</v>
      </c>
      <c r="AF16" s="3">
        <f t="shared" si="2"/>
        <v>0.36458333333333331</v>
      </c>
      <c r="AG16" s="3">
        <f t="shared" si="3"/>
        <v>0.10416666666666667</v>
      </c>
      <c r="AI16" s="15"/>
    </row>
    <row r="17" spans="20:49" x14ac:dyDescent="0.25">
      <c r="T17" s="7" t="str">
        <v>Ford Chip Ganassi Racing</v>
      </c>
      <c r="U17" s="6">
        <f>SUMIF(_xlfn.ANCHORARRAY(sortingWEC!$EX$3),T17,sortingWEC!$EY$3:$EY$32)+SUMIF(_xlfn.ANCHORARRAY(sortingELMS!$DN$3),T17,sortingELMS!$DO$3:$DO$32)+SUMIF(sortingIMSA!$EK$3:$EK$15,T17,sortingIMSA!$EL$3:$EL$15)</f>
        <v>135</v>
      </c>
      <c r="V17" s="6">
        <f>SUMIF(_xlfn.ANCHORARRAY(sortingWEC!$EX$3),T17,sortingWEC!$EZ$3:$EZ$32)+SUMIF(_xlfn.ANCHORARRAY(sortingELMS!$DN$3),T17,sortingELMS!$DP$3:$DP$32)+SUMIF(sortingIMSA!$EK$3:$EK$15,T17,sortingIMSA!$EM$3:$EM$15)</f>
        <v>19</v>
      </c>
      <c r="W17" s="3">
        <f t="shared" si="0"/>
        <v>0.14074074074074075</v>
      </c>
      <c r="X17" s="6">
        <f>SUMIF(_xlfn.ANCHORARRAY(sortingWEC!$EX$3),T17,sortingWEC!$FB$3:$FB$32)+SUMIF(_xlfn.ANCHORARRAY(sortingELMS!$DN$3),T17,sortingELMS!$DR$3:$DR$32)+SUMIF(sortingIMSA!$EK$3:$EK$15,T17,sortingIMSA!$EO$3:$EO$15)</f>
        <v>56</v>
      </c>
      <c r="Y17" s="6">
        <f ca="1">SUMIF(sortingWEC!$D$3:$D$100,T17,sortingWEC!$DA$3:$DA$60)+SUMIF(sortingELMS!$D$3:$D$100,T17,sortingELMS!$CG$3:$CG$65)+SUMIF(sortingIMSA!$EK$3:$EK$15,T17,sortingIMSA!$DD$3:$DD$25)</f>
        <v>9</v>
      </c>
      <c r="Z17" s="3">
        <f t="shared" ca="1" si="1"/>
        <v>6.6666666666666666E-2</v>
      </c>
      <c r="AA17" s="3"/>
      <c r="AB17" s="11">
        <v>52</v>
      </c>
      <c r="AC17">
        <f>SUMIF(sortingWEC!$A$3:$A$60,AB17,sortingWEC!$CN$3:$CN$60)+SUMIF(sortingELMS!$A$3:$A$65,AB17,sortingELMS!$BT$3:$BT$65)+SUMIF(sortingIMSA!$A$3:$A$25,AB17,sortingIMSA!$CQ$3:$CQ$25)+COUNTIF(_xlfn.ANCHORARRAY(LMGTELLMRResults!$Q$2),AB17)-COUNTIF(sortingWEC!$A$3:$A$60,AB17)</f>
        <v>22</v>
      </c>
      <c r="AD17">
        <f>SUMIF(sortingWEC!$A$3:$A$60,AB17,sortingWEC!$CQ$3:$CQ$60)+SUMIF(sortingELMS!$A$3:$A$65,AB17,sortingELMS!$BW$3:$BW$65)+SUMIF(sortingIMSA!$A$3:$A$25,AB17,sortingIMSA!$CT$3:$CT$25)+SUMIF(_xlfn.ANCHORARRAY(LMGTELLMRResults!$Q$2),AB17,LMGTELLMRResults!$T$2:$T$61)</f>
        <v>5</v>
      </c>
      <c r="AE17">
        <f>SUMIF(sortingWEC!$A$3:$A$60,AB17,sortingWEC!$DA$3:$DA$60)+SUMIF(sortingELMS!$A$3:$A$65,AB17,sortingELMS!$CG$3:$CG$65)+SUMIF(sortingIMSA!$A$3:$A$25,AB17,sortingIMSA!$DD$3:$DD$25)+SUMIF(_xlfn.ANCHORARRAY(LMGTELLMRResults!$Q$2),AB17,LMGTELLMRResults!$V$2:$V$61)</f>
        <v>3</v>
      </c>
      <c r="AF17" s="3">
        <f t="shared" si="2"/>
        <v>0.22727272727272727</v>
      </c>
      <c r="AG17" s="3">
        <f t="shared" si="3"/>
        <v>0.13636363636363635</v>
      </c>
      <c r="AI17" s="20" t="s">
        <v>240</v>
      </c>
      <c r="AJ17" s="14" t="s">
        <v>31</v>
      </c>
      <c r="AK17">
        <v>6</v>
      </c>
      <c r="AL17">
        <v>5</v>
      </c>
      <c r="AM17">
        <v>5</v>
      </c>
      <c r="AN17">
        <v>7</v>
      </c>
      <c r="AO17">
        <v>5</v>
      </c>
      <c r="AP17">
        <v>8</v>
      </c>
      <c r="AQ17">
        <v>2</v>
      </c>
      <c r="AR17">
        <v>1</v>
      </c>
      <c r="AS17">
        <v>2</v>
      </c>
      <c r="AT17">
        <v>8</v>
      </c>
      <c r="AU17">
        <v>3</v>
      </c>
      <c r="AV17">
        <v>2</v>
      </c>
    </row>
    <row r="18" spans="20:49" ht="15" customHeight="1" x14ac:dyDescent="0.25">
      <c r="T18" s="7" t="str">
        <v>Formula Racing</v>
      </c>
      <c r="U18" s="6">
        <f>SUMIF(_xlfn.ANCHORARRAY(sortingWEC!$EX$3),T18,sortingWEC!$EY$3:$EY$32)+SUMIF(_xlfn.ANCHORARRAY(sortingELMS!$DN$3),T18,sortingELMS!$DO$3:$DO$32)+SUMIF(sortingIMSA!$EK$3:$EK$15,T18,sortingIMSA!$EL$3:$EL$15)</f>
        <v>11</v>
      </c>
      <c r="V18" s="6">
        <f>SUMIF(_xlfn.ANCHORARRAY(sortingWEC!$EX$3),T18,sortingWEC!$EZ$3:$EZ$32)+SUMIF(_xlfn.ANCHORARRAY(sortingELMS!$DN$3),T18,sortingELMS!$DP$3:$DP$32)+SUMIF(sortingIMSA!$EK$3:$EK$15,T18,sortingIMSA!$EM$3:$EM$15)</f>
        <v>2</v>
      </c>
      <c r="W18" s="3">
        <f t="shared" si="0"/>
        <v>0.18181818181818182</v>
      </c>
      <c r="X18" s="6">
        <f>SUMIF(_xlfn.ANCHORARRAY(sortingWEC!$EX$3),T18,sortingWEC!$FB$3:$FB$32)+SUMIF(_xlfn.ANCHORARRAY(sortingELMS!$DN$3),T18,sortingELMS!$DR$3:$DR$32)+SUMIF(sortingIMSA!$EK$3:$EK$15,T18,sortingIMSA!$EO$3:$EO$15)</f>
        <v>6</v>
      </c>
      <c r="Y18" s="6">
        <f ca="1">SUMIF(sortingWEC!$D$3:$D$100,T18,sortingWEC!$DA$3:$DA$60)+SUMIF(sortingELMS!$D$3:$D$100,T18,sortingELMS!$CG$3:$CG$65)+SUMIF(sortingIMSA!$EK$3:$EK$15,T18,sortingIMSA!$DD$3:$DD$25)</f>
        <v>1</v>
      </c>
      <c r="Z18" s="3">
        <f t="shared" ca="1" si="1"/>
        <v>9.0909090909090912E-2</v>
      </c>
      <c r="AA18" s="3"/>
      <c r="AB18" s="11">
        <v>53</v>
      </c>
      <c r="AC18">
        <f>SUMIF(sortingWEC!$A$3:$A$60,AB18,sortingWEC!$CN$3:$CN$60)+SUMIF(sortingELMS!$A$3:$A$65,AB18,sortingELMS!$BT$3:$BT$65)+SUMIF(sortingIMSA!$A$3:$A$25,AB18,sortingIMSA!$CQ$3:$CQ$25)+COUNTIF(_xlfn.ANCHORARRAY(LMGTELLMRResults!$Q$2),AB18)-COUNTIF(sortingWEC!$A$3:$A$60,AB18)</f>
        <v>7</v>
      </c>
      <c r="AD18">
        <f>SUMIF(sortingWEC!$A$3:$A$60,AB18,sortingWEC!$CQ$3:$CQ$60)+SUMIF(sortingELMS!$A$3:$A$65,AB18,sortingELMS!$BW$3:$BW$65)+SUMIF(sortingIMSA!$A$3:$A$25,AB18,sortingIMSA!$CT$3:$CT$25)+SUMIF(_xlfn.ANCHORARRAY(LMGTELLMRResults!$Q$2),AB18,LMGTELLMRResults!$T$2:$T$61)</f>
        <v>0</v>
      </c>
      <c r="AE18">
        <f>SUMIF(sortingWEC!$A$3:$A$60,AB18,sortingWEC!$DA$3:$DA$60)+SUMIF(sortingELMS!$A$3:$A$65,AB18,sortingELMS!$CG$3:$CG$65)+SUMIF(sortingIMSA!$A$3:$A$25,AB18,sortingIMSA!$DD$3:$DD$25)+SUMIF(_xlfn.ANCHORARRAY(LMGTELLMRResults!$Q$2),AB18,LMGTELLMRResults!$V$2:$V$61)</f>
        <v>1</v>
      </c>
      <c r="AF18" s="3" t="str">
        <f t="shared" si="2"/>
        <v/>
      </c>
      <c r="AG18" s="3" t="str">
        <f t="shared" si="3"/>
        <v/>
      </c>
      <c r="AI18" s="20"/>
      <c r="AJ18" s="14" t="s">
        <v>32</v>
      </c>
      <c r="AK18">
        <v>1</v>
      </c>
      <c r="AL18">
        <v>9</v>
      </c>
      <c r="AM18">
        <v>9</v>
      </c>
      <c r="AN18">
        <v>4</v>
      </c>
      <c r="AO18">
        <v>8</v>
      </c>
      <c r="AP18">
        <v>6</v>
      </c>
      <c r="AQ18">
        <v>2</v>
      </c>
      <c r="AR18">
        <v>5</v>
      </c>
      <c r="AS18">
        <v>4</v>
      </c>
      <c r="AT18">
        <v>1</v>
      </c>
      <c r="AU18">
        <v>3</v>
      </c>
      <c r="AV18">
        <v>0</v>
      </c>
    </row>
    <row r="19" spans="20:49" x14ac:dyDescent="0.25">
      <c r="T19" s="7" t="str">
        <v>GMB Motorsport</v>
      </c>
      <c r="U19" s="6">
        <f>SUMIF(_xlfn.ANCHORARRAY(sortingWEC!$EX$3),T19,sortingWEC!$EY$3:$EY$32)+SUMIF(_xlfn.ANCHORARRAY(sortingELMS!$DN$3),T19,sortingELMS!$DO$3:$DO$32)+SUMIF(sortingIMSA!$EK$3:$EK$15,T19,sortingIMSA!$EL$3:$EL$15)</f>
        <v>4</v>
      </c>
      <c r="V19" s="6">
        <f>SUMIF(_xlfn.ANCHORARRAY(sortingWEC!$EX$3),T19,sortingWEC!$EZ$3:$EZ$32)+SUMIF(_xlfn.ANCHORARRAY(sortingELMS!$DN$3),T19,sortingELMS!$DP$3:$DP$32)+SUMIF(sortingIMSA!$EK$3:$EK$15,T19,sortingIMSA!$EM$3:$EM$15)</f>
        <v>0</v>
      </c>
      <c r="W19" s="3" t="str">
        <f t="shared" si="0"/>
        <v/>
      </c>
      <c r="X19" s="6">
        <f>SUMIF(_xlfn.ANCHORARRAY(sortingWEC!$EX$3),T19,sortingWEC!$FB$3:$FB$32)+SUMIF(_xlfn.ANCHORARRAY(sortingELMS!$DN$3),T19,sortingELMS!$DR$3:$DR$32)+SUMIF(sortingIMSA!$EK$3:$EK$15,T19,sortingIMSA!$EO$3:$EO$15)</f>
        <v>0</v>
      </c>
      <c r="Y19" s="6">
        <f ca="1">SUMIF(sortingWEC!$D$3:$D$100,T19,sortingWEC!$DA$3:$DA$60)+SUMIF(sortingELMS!$D$3:$D$100,T19,sortingELMS!$CG$3:$CG$65)+SUMIF(sortingIMSA!$EK$3:$EK$15,T19,sortingIMSA!$DD$3:$DD$25)</f>
        <v>2</v>
      </c>
      <c r="Z19" s="3" t="str">
        <f t="shared" si="1"/>
        <v/>
      </c>
      <c r="AA19" s="3"/>
      <c r="AB19" s="11">
        <v>54</v>
      </c>
      <c r="AC19">
        <f>SUMIF(sortingWEC!$A$3:$A$60,AB19,sortingWEC!$CN$3:$CN$60)+SUMIF(sortingELMS!$A$3:$A$65,AB19,sortingELMS!$BT$3:$BT$65)+SUMIF(sortingIMSA!$A$3:$A$25,AB19,sortingIMSA!$CQ$3:$CQ$25)+COUNTIF(_xlfn.ANCHORARRAY(LMGTELLMRResults!$Q$2),AB19)-COUNTIF(sortingWEC!$A$3:$A$60,AB19)</f>
        <v>48</v>
      </c>
      <c r="AD19">
        <f>SUMIF(sortingWEC!$A$3:$A$60,AB19,sortingWEC!$CQ$3:$CQ$60)+SUMIF(sortingELMS!$A$3:$A$65,AB19,sortingELMS!$BW$3:$BW$65)+SUMIF(sortingIMSA!$A$3:$A$25,AB19,sortingIMSA!$CT$3:$CT$25)+SUMIF(_xlfn.ANCHORARRAY(LMGTELLMRResults!$Q$2),AB19,LMGTELLMRResults!$T$2:$T$61)</f>
        <v>2</v>
      </c>
      <c r="AE19">
        <f>SUMIF(sortingWEC!$A$3:$A$60,AB19,sortingWEC!$DA$3:$DA$60)+SUMIF(sortingELMS!$A$3:$A$65,AB19,sortingELMS!$CG$3:$CG$65)+SUMIF(sortingIMSA!$A$3:$A$25,AB19,sortingIMSA!$DD$3:$DD$25)+SUMIF(_xlfn.ANCHORARRAY(LMGTELLMRResults!$Q$2),AB19,LMGTELLMRResults!$V$2:$V$61)</f>
        <v>6</v>
      </c>
      <c r="AF19" s="3">
        <f t="shared" si="2"/>
        <v>4.1666666666666664E-2</v>
      </c>
      <c r="AG19" s="3">
        <f t="shared" si="3"/>
        <v>0.125</v>
      </c>
      <c r="AI19" s="20"/>
      <c r="AJ19" s="14" t="s">
        <v>34</v>
      </c>
      <c r="AK19">
        <v>3</v>
      </c>
      <c r="AL19">
        <v>0</v>
      </c>
      <c r="AM19">
        <v>0</v>
      </c>
      <c r="AN19">
        <v>0</v>
      </c>
      <c r="AO19">
        <v>0</v>
      </c>
      <c r="AP19">
        <v>0</v>
      </c>
      <c r="AQ19">
        <v>0</v>
      </c>
      <c r="AR19">
        <v>0</v>
      </c>
      <c r="AS19">
        <v>0</v>
      </c>
      <c r="AT19">
        <v>0</v>
      </c>
      <c r="AU19">
        <v>1</v>
      </c>
      <c r="AV19">
        <v>3</v>
      </c>
    </row>
    <row r="20" spans="20:49" x14ac:dyDescent="0.25">
      <c r="T20" s="7" t="str">
        <v>GR Racing</v>
      </c>
      <c r="U20" s="6">
        <f>SUMIF(_xlfn.ANCHORARRAY(sortingWEC!$EX$3),T20,sortingWEC!$EY$3:$EY$32)+SUMIF(_xlfn.ANCHORARRAY(sortingELMS!$DN$3),T20,sortingELMS!$DO$3:$DO$32)+SUMIF(sortingIMSA!$EK$3:$EK$15,T20,sortingIMSA!$EL$3:$EL$15)</f>
        <v>48</v>
      </c>
      <c r="V20" s="6">
        <f>SUMIF(_xlfn.ANCHORARRAY(sortingWEC!$EX$3),T20,sortingWEC!$EZ$3:$EZ$32)+SUMIF(_xlfn.ANCHORARRAY(sortingELMS!$DN$3),T20,sortingELMS!$DP$3:$DP$32)+SUMIF(sortingIMSA!$EK$3:$EK$15,T20,sortingIMSA!$EM$3:$EM$15)</f>
        <v>0</v>
      </c>
      <c r="W20" s="3">
        <f t="shared" si="0"/>
        <v>0</v>
      </c>
      <c r="X20" s="6">
        <f>SUMIF(_xlfn.ANCHORARRAY(sortingWEC!$EX$3),T20,sortingWEC!$FB$3:$FB$32)+SUMIF(_xlfn.ANCHORARRAY(sortingELMS!$DN$3),T20,sortingELMS!$DR$3:$DR$32)+SUMIF(sortingIMSA!$EK$3:$EK$15,T20,sortingIMSA!$EO$3:$EO$15)</f>
        <v>7</v>
      </c>
      <c r="Y20" s="6">
        <f ca="1">SUMIF(sortingWEC!$D$3:$D$100,T20,sortingWEC!$DA$3:$DA$60)+SUMIF(sortingELMS!$D$3:$D$100,T20,sortingELMS!$CG$3:$CG$65)+SUMIF(sortingIMSA!$EK$3:$EK$15,T20,sortingIMSA!$DD$3:$DD$25)</f>
        <v>4</v>
      </c>
      <c r="Z20" s="3">
        <f t="shared" ca="1" si="1"/>
        <v>8.3333333333333329E-2</v>
      </c>
      <c r="AA20" s="3"/>
      <c r="AB20" s="11">
        <v>55</v>
      </c>
      <c r="AC20">
        <f>SUMIF(sortingWEC!$A$3:$A$60,AB20,sortingWEC!$CN$3:$CN$60)+SUMIF(sortingELMS!$A$3:$A$65,AB20,sortingELMS!$BT$3:$BT$65)+SUMIF(sortingIMSA!$A$3:$A$25,AB20,sortingIMSA!$CQ$3:$CQ$25)+COUNTIF(_xlfn.ANCHORARRAY(LMGTELLMRResults!$Q$2),AB20)-COUNTIF(sortingWEC!$A$3:$A$60,AB20)</f>
        <v>70</v>
      </c>
      <c r="AD20">
        <f>SUMIF(sortingWEC!$A$3:$A$60,AB20,sortingWEC!$CQ$3:$CQ$60)+SUMIF(sortingELMS!$A$3:$A$65,AB20,sortingELMS!$BW$3:$BW$65)+SUMIF(sortingIMSA!$A$3:$A$25,AB20,sortingIMSA!$CT$3:$CT$25)+SUMIF(_xlfn.ANCHORARRAY(LMGTELLMRResults!$Q$2),AB20,LMGTELLMRResults!$T$2:$T$61)</f>
        <v>8</v>
      </c>
      <c r="AE20">
        <f>SUMIF(sortingWEC!$A$3:$A$60,AB20,sortingWEC!$DA$3:$DA$60)+SUMIF(sortingELMS!$A$3:$A$65,AB20,sortingELMS!$CG$3:$CG$65)+SUMIF(sortingIMSA!$A$3:$A$25,AB20,sortingIMSA!$DD$3:$DD$25)+SUMIF(_xlfn.ANCHORARRAY(LMGTELLMRResults!$Q$2),AB20,LMGTELLMRResults!$V$2:$V$61)</f>
        <v>9</v>
      </c>
      <c r="AF20" s="3">
        <f t="shared" si="2"/>
        <v>0.11428571428571428</v>
      </c>
      <c r="AG20" s="3">
        <f t="shared" si="3"/>
        <v>0.12857142857142856</v>
      </c>
      <c r="AI20" s="20"/>
      <c r="AJ20" s="14" t="s">
        <v>33</v>
      </c>
      <c r="AK20">
        <v>6</v>
      </c>
      <c r="AL20">
        <v>2</v>
      </c>
      <c r="AM20">
        <v>2</v>
      </c>
      <c r="AN20">
        <v>5</v>
      </c>
      <c r="AO20">
        <v>2</v>
      </c>
      <c r="AP20">
        <v>2</v>
      </c>
      <c r="AQ20">
        <v>6</v>
      </c>
      <c r="AR20">
        <v>6</v>
      </c>
      <c r="AS20">
        <v>3</v>
      </c>
      <c r="AT20">
        <v>3</v>
      </c>
      <c r="AU20">
        <v>5</v>
      </c>
      <c r="AV20">
        <v>2</v>
      </c>
    </row>
    <row r="21" spans="20:49" x14ac:dyDescent="0.25">
      <c r="T21" s="7" t="str">
        <v>Gulf Racing</v>
      </c>
      <c r="U21" s="6">
        <f>SUMIF(_xlfn.ANCHORARRAY(sortingWEC!$EX$3),T21,sortingWEC!$EY$3:$EY$32)+SUMIF(_xlfn.ANCHORARRAY(sortingELMS!$DN$3),T21,sortingELMS!$DO$3:$DO$32)+SUMIF(sortingIMSA!$EK$3:$EK$15,T21,sortingIMSA!$EL$3:$EL$15)</f>
        <v>1</v>
      </c>
      <c r="V21" s="6">
        <f>SUMIF(_xlfn.ANCHORARRAY(sortingWEC!$EX$3),T21,sortingWEC!$EZ$3:$EZ$32)+SUMIF(_xlfn.ANCHORARRAY(sortingELMS!$DN$3),T21,sortingELMS!$DP$3:$DP$32)+SUMIF(sortingIMSA!$EK$3:$EK$15,T21,sortingIMSA!$EM$3:$EM$15)</f>
        <v>0</v>
      </c>
      <c r="W21" s="3" t="str">
        <f t="shared" si="0"/>
        <v/>
      </c>
      <c r="X21" s="6">
        <f>SUMIF(_xlfn.ANCHORARRAY(sortingWEC!$EX$3),T21,sortingWEC!$FB$3:$FB$32)+SUMIF(_xlfn.ANCHORARRAY(sortingELMS!$DN$3),T21,sortingELMS!$DR$3:$DR$32)+SUMIF(sortingIMSA!$EK$3:$EK$15,T21,sortingIMSA!$EO$3:$EO$15)</f>
        <v>0</v>
      </c>
      <c r="Y21" s="6">
        <f ca="1">SUMIF(sortingWEC!$D$3:$D$100,T21,sortingWEC!$DA$3:$DA$60)+SUMIF(sortingELMS!$D$3:$D$100,T21,sortingELMS!$CG$3:$CG$65)+SUMIF(sortingIMSA!$EK$3:$EK$15,T21,sortingIMSA!$DD$3:$DD$25)</f>
        <v>0</v>
      </c>
      <c r="Z21" s="3" t="str">
        <f t="shared" si="1"/>
        <v/>
      </c>
      <c r="AA21" s="3"/>
      <c r="AB21" s="11">
        <v>56</v>
      </c>
      <c r="AC21">
        <f>SUMIF(sortingWEC!$A$3:$A$60,AB21,sortingWEC!$CN$3:$CN$60)+SUMIF(sortingELMS!$A$3:$A$65,AB21,sortingELMS!$BT$3:$BT$65)+SUMIF(sortingIMSA!$A$3:$A$25,AB21,sortingIMSA!$CQ$3:$CQ$25)+COUNTIF(_xlfn.ANCHORARRAY(LMGTELLMRResults!$Q$2),AB21)-COUNTIF(sortingWEC!$A$3:$A$60,AB21)</f>
        <v>57</v>
      </c>
      <c r="AD21">
        <f>SUMIF(sortingWEC!$A$3:$A$60,AB21,sortingWEC!$CQ$3:$CQ$60)+SUMIF(sortingELMS!$A$3:$A$65,AB21,sortingELMS!$BW$3:$BW$65)+SUMIF(sortingIMSA!$A$3:$A$25,AB21,sortingIMSA!$CT$3:$CT$25)+SUMIF(_xlfn.ANCHORARRAY(LMGTELLMRResults!$Q$2),AB21,LMGTELLMRResults!$T$2:$T$61)</f>
        <v>6</v>
      </c>
      <c r="AE21">
        <f>SUMIF(sortingWEC!$A$3:$A$60,AB21,sortingWEC!$DA$3:$DA$60)+SUMIF(sortingELMS!$A$3:$A$65,AB21,sortingELMS!$CG$3:$CG$65)+SUMIF(sortingIMSA!$A$3:$A$25,AB21,sortingIMSA!$DD$3:$DD$25)+SUMIF(_xlfn.ANCHORARRAY(LMGTELLMRResults!$Q$2),AB21,LMGTELLMRResults!$V$2:$V$61)</f>
        <v>5</v>
      </c>
      <c r="AF21" s="3">
        <f t="shared" si="2"/>
        <v>0.10526315789473684</v>
      </c>
      <c r="AG21" s="3">
        <f t="shared" si="3"/>
        <v>8.771929824561403E-2</v>
      </c>
      <c r="AI21" s="20"/>
      <c r="AJ21" s="14" t="s">
        <v>84</v>
      </c>
      <c r="AK21">
        <v>0</v>
      </c>
      <c r="AL21">
        <v>0</v>
      </c>
      <c r="AM21">
        <v>0</v>
      </c>
      <c r="AN21">
        <v>0</v>
      </c>
      <c r="AO21">
        <v>3</v>
      </c>
      <c r="AP21">
        <v>2</v>
      </c>
      <c r="AQ21">
        <v>1</v>
      </c>
      <c r="AR21">
        <v>0</v>
      </c>
      <c r="AS21">
        <v>0</v>
      </c>
      <c r="AT21">
        <v>0</v>
      </c>
      <c r="AU21">
        <v>0</v>
      </c>
      <c r="AV21">
        <v>0</v>
      </c>
    </row>
    <row r="22" spans="20:49" x14ac:dyDescent="0.25">
      <c r="T22" s="7" t="str">
        <v>Gulf Racing UK</v>
      </c>
      <c r="U22" s="6">
        <f>SUMIF(_xlfn.ANCHORARRAY(sortingWEC!$EX$3),T22,sortingWEC!$EY$3:$EY$32)+SUMIF(_xlfn.ANCHORARRAY(sortingELMS!$DN$3),T22,sortingELMS!$DO$3:$DO$32)+SUMIF(sortingIMSA!$EK$3:$EK$15,T22,sortingIMSA!$EL$3:$EL$15)</f>
        <v>16</v>
      </c>
      <c r="V22" s="6">
        <f>SUMIF(_xlfn.ANCHORARRAY(sortingWEC!$EX$3),T22,sortingWEC!$EZ$3:$EZ$32)+SUMIF(_xlfn.ANCHORARRAY(sortingELMS!$DN$3),T22,sortingELMS!$DP$3:$DP$32)+SUMIF(sortingIMSA!$EK$3:$EK$15,T22,sortingIMSA!$EM$3:$EM$15)</f>
        <v>1</v>
      </c>
      <c r="W22" s="3">
        <f t="shared" si="0"/>
        <v>6.25E-2</v>
      </c>
      <c r="X22" s="6">
        <f>SUMIF(_xlfn.ANCHORARRAY(sortingWEC!$EX$3),T22,sortingWEC!$FB$3:$FB$32)+SUMIF(_xlfn.ANCHORARRAY(sortingELMS!$DN$3),T22,sortingELMS!$DR$3:$DR$32)+SUMIF(sortingIMSA!$EK$3:$EK$15,T22,sortingIMSA!$EO$3:$EO$15)</f>
        <v>2</v>
      </c>
      <c r="Y22" s="6">
        <f ca="1">SUMIF(sortingWEC!$D$3:$D$100,T22,sortingWEC!$DA$3:$DA$60)+SUMIF(sortingELMS!$D$3:$D$100,T22,sortingELMS!$CG$3:$CG$65)+SUMIF(sortingIMSA!$EK$3:$EK$15,T22,sortingIMSA!$DD$3:$DD$25)</f>
        <v>2</v>
      </c>
      <c r="Z22" s="3">
        <f t="shared" ca="1" si="1"/>
        <v>0.125</v>
      </c>
      <c r="AA22" s="3"/>
      <c r="AB22" s="11">
        <v>57</v>
      </c>
      <c r="AC22">
        <f>SUMIF(sortingWEC!$A$3:$A$60,AB22,sortingWEC!$CN$3:$CN$60)+SUMIF(sortingELMS!$A$3:$A$65,AB22,sortingELMS!$BT$3:$BT$65)+SUMIF(sortingIMSA!$A$3:$A$25,AB22,sortingIMSA!$CQ$3:$CQ$25)+COUNTIF(_xlfn.ANCHORARRAY(LMGTELLMRResults!$Q$2),AB22)-COUNTIF(sortingWEC!$A$3:$A$60,AB22)</f>
        <v>34</v>
      </c>
      <c r="AD22">
        <f>SUMIF(sortingWEC!$A$3:$A$60,AB22,sortingWEC!$CQ$3:$CQ$60)+SUMIF(sortingELMS!$A$3:$A$65,AB22,sortingELMS!$BW$3:$BW$65)+SUMIF(sortingIMSA!$A$3:$A$25,AB22,sortingIMSA!$CT$3:$CT$25)+SUMIF(_xlfn.ANCHORARRAY(LMGTELLMRResults!$Q$2),AB22,LMGTELLMRResults!$T$2:$T$61)</f>
        <v>3</v>
      </c>
      <c r="AE22">
        <f>SUMIF(sortingWEC!$A$3:$A$60,AB22,sortingWEC!$DA$3:$DA$60)+SUMIF(sortingELMS!$A$3:$A$65,AB22,sortingELMS!$CG$3:$CG$65)+SUMIF(sortingIMSA!$A$3:$A$25,AB22,sortingIMSA!$DD$3:$DD$25)+SUMIF(_xlfn.ANCHORARRAY(LMGTELLMRResults!$Q$2),AB22,LMGTELLMRResults!$V$2:$V$61)</f>
        <v>9</v>
      </c>
      <c r="AF22" s="3">
        <f t="shared" si="2"/>
        <v>8.8235294117647065E-2</v>
      </c>
      <c r="AG22" s="3">
        <f t="shared" si="3"/>
        <v>0.26470588235294118</v>
      </c>
      <c r="AI22" s="20"/>
      <c r="AJ22" s="14" t="s">
        <v>88</v>
      </c>
      <c r="AK22">
        <v>0</v>
      </c>
      <c r="AL22">
        <v>0</v>
      </c>
      <c r="AM22">
        <v>0</v>
      </c>
      <c r="AN22">
        <v>0</v>
      </c>
      <c r="AO22">
        <v>0</v>
      </c>
      <c r="AP22">
        <v>0</v>
      </c>
      <c r="AQ22">
        <v>0</v>
      </c>
      <c r="AR22">
        <v>0</v>
      </c>
      <c r="AS22">
        <v>0</v>
      </c>
      <c r="AT22">
        <v>0</v>
      </c>
      <c r="AU22">
        <v>0</v>
      </c>
      <c r="AV22">
        <v>0</v>
      </c>
    </row>
    <row r="23" spans="20:49" x14ac:dyDescent="0.25">
      <c r="T23" s="7" t="str">
        <v>IMSA Performance Matmut</v>
      </c>
      <c r="U23" s="6">
        <f>SUMIF(_xlfn.ANCHORARRAY(sortingWEC!$EX$3),T23,sortingWEC!$EY$3:$EY$32)+SUMIF(_xlfn.ANCHORARRAY(sortingELMS!$DN$3),T23,sortingELMS!$DO$3:$DO$32)+SUMIF(sortingIMSA!$EK$3:$EK$15,T23,sortingIMSA!$EL$3:$EL$15)</f>
        <v>25</v>
      </c>
      <c r="V23" s="6">
        <f>SUMIF(_xlfn.ANCHORARRAY(sortingWEC!$EX$3),T23,sortingWEC!$EZ$3:$EZ$32)+SUMIF(_xlfn.ANCHORARRAY(sortingELMS!$DN$3),T23,sortingELMS!$DP$3:$DP$32)+SUMIF(sortingIMSA!$EK$3:$EK$15,T23,sortingIMSA!$EM$3:$EM$15)</f>
        <v>3</v>
      </c>
      <c r="W23" s="3">
        <f t="shared" si="0"/>
        <v>0.12</v>
      </c>
      <c r="X23" s="6">
        <f>SUMIF(_xlfn.ANCHORARRAY(sortingWEC!$EX$3),T23,sortingWEC!$FB$3:$FB$32)+SUMIF(_xlfn.ANCHORARRAY(sortingELMS!$DN$3),T23,sortingELMS!$DR$3:$DR$32)+SUMIF(sortingIMSA!$EK$3:$EK$15,T23,sortingIMSA!$EO$3:$EO$15)</f>
        <v>7</v>
      </c>
      <c r="Y23" s="6">
        <f ca="1">SUMIF(sortingWEC!$D$3:$D$100,T23,sortingWEC!$DA$3:$DA$60)+SUMIF(sortingELMS!$D$3:$D$100,T23,sortingELMS!$CG$3:$CG$65)+SUMIF(sortingIMSA!$EK$3:$EK$15,T23,sortingIMSA!$DD$3:$DD$25)</f>
        <v>1</v>
      </c>
      <c r="Z23" s="3">
        <f t="shared" ca="1" si="1"/>
        <v>0.04</v>
      </c>
      <c r="AA23" s="3"/>
      <c r="AB23" s="11">
        <v>58</v>
      </c>
      <c r="AC23">
        <f>SUMIF(sortingWEC!$A$3:$A$60,AB23,sortingWEC!$CN$3:$CN$60)+SUMIF(sortingELMS!$A$3:$A$65,AB23,sortingELMS!$BT$3:$BT$65)+SUMIF(sortingIMSA!$A$3:$A$25,AB23,sortingIMSA!$CQ$3:$CQ$25)+COUNTIF(_xlfn.ANCHORARRAY(LMGTELLMRResults!$Q$2),AB23)-COUNTIF(sortingWEC!$A$3:$A$60,AB23)</f>
        <v>4</v>
      </c>
      <c r="AD23">
        <f>SUMIF(sortingWEC!$A$3:$A$60,AB23,sortingWEC!$CQ$3:$CQ$60)+SUMIF(sortingELMS!$A$3:$A$65,AB23,sortingELMS!$BW$3:$BW$65)+SUMIF(sortingIMSA!$A$3:$A$25,AB23,sortingIMSA!$CT$3:$CT$25)+SUMIF(_xlfn.ANCHORARRAY(LMGTELLMRResults!$Q$2),AB23,LMGTELLMRResults!$T$2:$T$61)</f>
        <v>0</v>
      </c>
      <c r="AE23">
        <f>SUMIF(sortingWEC!$A$3:$A$60,AB23,sortingWEC!$DA$3:$DA$60)+SUMIF(sortingELMS!$A$3:$A$65,AB23,sortingELMS!$CG$3:$CG$65)+SUMIF(sortingIMSA!$A$3:$A$25,AB23,sortingIMSA!$DD$3:$DD$25)+SUMIF(_xlfn.ANCHORARRAY(LMGTELLMRResults!$Q$2),AB23,LMGTELLMRResults!$V$2:$V$61)</f>
        <v>4</v>
      </c>
      <c r="AF23" s="3" t="str">
        <f t="shared" si="2"/>
        <v/>
      </c>
      <c r="AG23" s="3" t="str">
        <f t="shared" si="3"/>
        <v/>
      </c>
      <c r="AI23" s="15"/>
    </row>
    <row r="24" spans="20:49" x14ac:dyDescent="0.25">
      <c r="T24" s="7" t="str">
        <v>Iron Dames</v>
      </c>
      <c r="U24" s="6">
        <f>SUMIF(_xlfn.ANCHORARRAY(sortingWEC!$EX$3),T24,sortingWEC!$EY$3:$EY$32)+SUMIF(_xlfn.ANCHORARRAY(sortingELMS!$DN$3),T24,sortingELMS!$DO$3:$DO$32)+SUMIF(sortingIMSA!$EK$3:$EK$15,T24,sortingIMSA!$EL$3:$EL$15)</f>
        <v>19</v>
      </c>
      <c r="V24" s="6">
        <f>SUMIF(_xlfn.ANCHORARRAY(sortingWEC!$EX$3),T24,sortingWEC!$EZ$3:$EZ$32)+SUMIF(_xlfn.ANCHORARRAY(sortingELMS!$DN$3),T24,sortingELMS!$DP$3:$DP$32)+SUMIF(sortingIMSA!$EK$3:$EK$15,T24,sortingIMSA!$EM$3:$EM$15)</f>
        <v>1</v>
      </c>
      <c r="W24" s="3">
        <f t="shared" si="0"/>
        <v>5.2631578947368418E-2</v>
      </c>
      <c r="X24" s="6">
        <f>SUMIF(_xlfn.ANCHORARRAY(sortingWEC!$EX$3),T24,sortingWEC!$FB$3:$FB$32)+SUMIF(_xlfn.ANCHORARRAY(sortingELMS!$DN$3),T24,sortingELMS!$DR$3:$DR$32)+SUMIF(sortingIMSA!$EK$3:$EK$15,T24,sortingIMSA!$EO$3:$EO$15)</f>
        <v>5</v>
      </c>
      <c r="Y24" s="6">
        <f ca="1">SUMIF(sortingWEC!$D$3:$D$100,T24,sortingWEC!$DA$3:$DA$60)+SUMIF(sortingELMS!$D$3:$D$100,T24,sortingELMS!$CG$3:$CG$65)+SUMIF(sortingIMSA!$EK$3:$EK$15,T24,sortingIMSA!$DD$3:$DD$25)</f>
        <v>0</v>
      </c>
      <c r="Z24" s="3">
        <f t="shared" ca="1" si="1"/>
        <v>0</v>
      </c>
      <c r="AA24" s="3"/>
      <c r="AB24" s="11">
        <v>59</v>
      </c>
      <c r="AC24">
        <f>SUMIF(sortingWEC!$A$3:$A$60,AB24,sortingWEC!$CN$3:$CN$60)+SUMIF(sortingELMS!$A$3:$A$65,AB24,sortingELMS!$BT$3:$BT$65)+SUMIF(sortingIMSA!$A$3:$A$25,AB24,sortingIMSA!$CQ$3:$CQ$25)+COUNTIF(_xlfn.ANCHORARRAY(LMGTELLMRResults!$Q$2),AB24)-COUNTIF(sortingWEC!$A$3:$A$60,AB24)</f>
        <v>2</v>
      </c>
      <c r="AD24">
        <f>SUMIF(sortingWEC!$A$3:$A$60,AB24,sortingWEC!$CQ$3:$CQ$60)+SUMIF(sortingELMS!$A$3:$A$65,AB24,sortingELMS!$BW$3:$BW$65)+SUMIF(sortingIMSA!$A$3:$A$25,AB24,sortingIMSA!$CT$3:$CT$25)+SUMIF(_xlfn.ANCHORARRAY(LMGTELLMRResults!$Q$2),AB24,LMGTELLMRResults!$T$2:$T$61)</f>
        <v>0</v>
      </c>
      <c r="AE24">
        <f>SUMIF(sortingWEC!$A$3:$A$60,AB24,sortingWEC!$DA$3:$DA$60)+SUMIF(sortingELMS!$A$3:$A$65,AB24,sortingELMS!$CG$3:$CG$65)+SUMIF(sortingIMSA!$A$3:$A$25,AB24,sortingIMSA!$DD$3:$DD$25)+SUMIF(_xlfn.ANCHORARRAY(LMGTELLMRResults!$Q$2),AB24,LMGTELLMRResults!$V$2:$V$61)</f>
        <v>2</v>
      </c>
      <c r="AF24" s="3" t="str">
        <f t="shared" si="2"/>
        <v/>
      </c>
      <c r="AG24" s="3" t="str">
        <f t="shared" si="3"/>
        <v/>
      </c>
      <c r="AI24" s="20" t="s">
        <v>322</v>
      </c>
      <c r="AJ24" t="str" cm="1">
        <f t="array" ref="AJ24:AJ31">_xlfn._xlws.SORT(_xlfn.UNIQUE(AJ3:AJ22))</f>
        <v>Aston Martin</v>
      </c>
      <c r="AK24">
        <f>SUMIF($AJ$3:$AJ$22,AJ24,$AK$3:$AK$22)</f>
        <v>1</v>
      </c>
      <c r="AL24">
        <f>SUMIF($AJ$3:$AJ$22,AJ24,$AL$3:$AL$22)</f>
        <v>9</v>
      </c>
      <c r="AM24">
        <f>SUMIF($AJ$3:$AJ$22,AJ24,$AM$3:$AM$22)</f>
        <v>9</v>
      </c>
      <c r="AN24">
        <f>SUMIF($AJ$3:$AJ$22,AJ24,$AN$3:$AN$22)</f>
        <v>4</v>
      </c>
      <c r="AO24">
        <f>SUMIF($AJ$3:$AJ$22,AJ24,$AO$3:$AO$22)</f>
        <v>11</v>
      </c>
      <c r="AP24">
        <f>SUMIF($AJ$3:$AJ$22,AJ24,$AP$3:$AP$22)</f>
        <v>7</v>
      </c>
      <c r="AQ24">
        <f>SUMIF($AJ$3:$AJ$22,AJ24,$AQ$3:$AQ$22)</f>
        <v>2</v>
      </c>
      <c r="AR24">
        <f>SUMIF($AJ$3:$AJ$22,AJ24,$AR$3:$AR$22)</f>
        <v>5</v>
      </c>
      <c r="AS24">
        <f>SUMIF($AJ$3:$AJ$22,AJ24,$AS$3:$AS$22)</f>
        <v>4</v>
      </c>
      <c r="AT24">
        <f>SUMIF($AJ$3:$AJ$22,AJ24,$AT$3:$AT$22)</f>
        <v>1</v>
      </c>
      <c r="AU24">
        <f>SUMIF($AJ$3:$AJ$22,AJ24,$AU$3:$AU$22)</f>
        <v>4</v>
      </c>
      <c r="AV24">
        <f>SUMIF($AJ$3:$AJ$22,AJ24,$AV$3:$AV$22)</f>
        <v>0</v>
      </c>
      <c r="AW24" t="str">
        <f>_xlfn.TEXTJOIN(",",FALSE,AK24:AV24)</f>
        <v>1,9,9,4,11,7,2,5,4,1,4,0</v>
      </c>
    </row>
    <row r="25" spans="20:49" x14ac:dyDescent="0.25">
      <c r="T25" s="7" t="str">
        <v>Iron Lynx</v>
      </c>
      <c r="U25" s="6">
        <f>SUMIF(_xlfn.ANCHORARRAY(sortingWEC!$EX$3),T25,sortingWEC!$EY$3:$EY$32)+SUMIF(_xlfn.ANCHORARRAY(sortingELMS!$DN$3),T25,sortingELMS!$DO$3:$DO$32)+SUMIF(sortingIMSA!$EK$3:$EK$15,T25,sortingIMSA!$EL$3:$EL$15)</f>
        <v>66</v>
      </c>
      <c r="V25" s="6">
        <f>SUMIF(_xlfn.ANCHORARRAY(sortingWEC!$EX$3),T25,sortingWEC!$EZ$3:$EZ$32)+SUMIF(_xlfn.ANCHORARRAY(sortingELMS!$DN$3),T25,sortingELMS!$DP$3:$DP$32)+SUMIF(sortingIMSA!$EK$3:$EK$15,T25,sortingIMSA!$EM$3:$EM$15)</f>
        <v>6</v>
      </c>
      <c r="W25" s="3">
        <f t="shared" si="0"/>
        <v>9.0909090909090912E-2</v>
      </c>
      <c r="X25" s="6">
        <f>SUMIF(_xlfn.ANCHORARRAY(sortingWEC!$EX$3),T25,sortingWEC!$FB$3:$FB$32)+SUMIF(_xlfn.ANCHORARRAY(sortingELMS!$DN$3),T25,sortingELMS!$DR$3:$DR$32)+SUMIF(sortingIMSA!$EK$3:$EK$15,T25,sortingIMSA!$EO$3:$EO$15)</f>
        <v>24</v>
      </c>
      <c r="Y25" s="6">
        <f ca="1">SUMIF(sortingWEC!$D$3:$D$100,T25,sortingWEC!$DA$3:$DA$60)+SUMIF(sortingELMS!$D$3:$D$100,T25,sortingELMS!$CG$3:$CG$65)+SUMIF(sortingIMSA!$EK$3:$EK$15,T25,sortingIMSA!$DD$3:$DD$25)</f>
        <v>9</v>
      </c>
      <c r="Z25" s="3">
        <f t="shared" ca="1" si="1"/>
        <v>0.13636363636363635</v>
      </c>
      <c r="AA25" s="3"/>
      <c r="AB25" s="11">
        <v>60</v>
      </c>
      <c r="AC25">
        <f>SUMIF(sortingWEC!$A$3:$A$60,AB25,sortingWEC!$CN$3:$CN$60)+SUMIF(sortingELMS!$A$3:$A$65,AB25,sortingELMS!$BT$3:$BT$65)+SUMIF(sortingIMSA!$A$3:$A$25,AB25,sortingIMSA!$CQ$3:$CQ$25)+COUNTIF(_xlfn.ANCHORARRAY(LMGTELLMRResults!$Q$2),AB25)-COUNTIF(sortingWEC!$A$3:$A$60,AB25)</f>
        <v>48</v>
      </c>
      <c r="AD25">
        <f>SUMIF(sortingWEC!$A$3:$A$60,AB25,sortingWEC!$CQ$3:$CQ$60)+SUMIF(sortingELMS!$A$3:$A$65,AB25,sortingELMS!$BW$3:$BW$65)+SUMIF(sortingIMSA!$A$3:$A$25,AB25,sortingIMSA!$CT$3:$CT$25)+SUMIF(_xlfn.ANCHORARRAY(LMGTELLMRResults!$Q$2),AB25,LMGTELLMRResults!$T$2:$T$61)</f>
        <v>4</v>
      </c>
      <c r="AE25">
        <f>SUMIF(sortingWEC!$A$3:$A$60,AB25,sortingWEC!$DA$3:$DA$60)+SUMIF(sortingELMS!$A$3:$A$65,AB25,sortingELMS!$CG$3:$CG$65)+SUMIF(sortingIMSA!$A$3:$A$25,AB25,sortingIMSA!$DD$3:$DD$25)+SUMIF(_xlfn.ANCHORARRAY(LMGTELLMRResults!$Q$2),AB25,LMGTELLMRResults!$V$2:$V$61)</f>
        <v>11</v>
      </c>
      <c r="AF25" s="3">
        <f t="shared" si="2"/>
        <v>8.3333333333333329E-2</v>
      </c>
      <c r="AG25" s="3">
        <f t="shared" si="3"/>
        <v>0.22916666666666666</v>
      </c>
      <c r="AI25" s="20"/>
      <c r="AJ25" t="str">
        <v>BMW</v>
      </c>
      <c r="AK25">
        <f t="shared" ref="AK25:AK30" si="9">SUMIF($AJ$3:$AJ$22,AJ25,$AK$3:$AK$22)</f>
        <v>0</v>
      </c>
      <c r="AL25">
        <f t="shared" ref="AL25:AL30" si="10">SUMIF($AJ$3:$AJ$22,AJ25,$AL$3:$AL$22)</f>
        <v>0</v>
      </c>
      <c r="AM25">
        <f t="shared" ref="AM25:AM30" si="11">SUMIF($AJ$3:$AJ$22,AJ25,$AM$3:$AM$22)</f>
        <v>0</v>
      </c>
      <c r="AN25">
        <f t="shared" ref="AN25:AN30" si="12">SUMIF($AJ$3:$AJ$22,AJ25,$AN$3:$AN$22)</f>
        <v>4</v>
      </c>
      <c r="AO25">
        <f t="shared" ref="AO25:AO30" si="13">SUMIF($AJ$3:$AJ$22,AJ25,$AO$3:$AO$22)</f>
        <v>0</v>
      </c>
      <c r="AP25">
        <f t="shared" ref="AP25:AP30" si="14">SUMIF($AJ$3:$AJ$22,AJ25,$AP$3:$AP$22)</f>
        <v>4</v>
      </c>
      <c r="AQ25">
        <f t="shared" ref="AQ25:AQ30" si="15">SUMIF($AJ$3:$AJ$22,AJ25,$AQ$3:$AQ$22)</f>
        <v>2</v>
      </c>
      <c r="AR25">
        <f t="shared" ref="AR25:AR30" si="16">SUMIF($AJ$3:$AJ$22,AJ25,$AR$3:$AR$22)</f>
        <v>1</v>
      </c>
      <c r="AS25">
        <f t="shared" ref="AS25:AS30" si="17">SUMIF($AJ$3:$AJ$22,AJ25,$AS$3:$AS$22)</f>
        <v>2</v>
      </c>
      <c r="AT25">
        <f t="shared" ref="AT25:AT30" si="18">SUMIF($AJ$3:$AJ$22,AJ25,$AT$3:$AT$22)</f>
        <v>0</v>
      </c>
      <c r="AW25" t="str">
        <f t="shared" ref="AW25:AW30" si="19">_xlfn.TEXTJOIN(",",FALSE,AK25:AV25)</f>
        <v>0,0,0,4,0,4,2,1,2,0,,</v>
      </c>
    </row>
    <row r="26" spans="20:49" x14ac:dyDescent="0.25">
      <c r="T26" s="7" t="str">
        <v>JMB Racing</v>
      </c>
      <c r="U26" s="6">
        <f>SUMIF(_xlfn.ANCHORARRAY(sortingWEC!$EX$3),T26,sortingWEC!$EY$3:$EY$32)+SUMIF(_xlfn.ANCHORARRAY(sortingELMS!$DN$3),T26,sortingELMS!$DO$3:$DO$32)+SUMIF(sortingIMSA!$EK$3:$EK$15,T26,sortingIMSA!$EL$3:$EL$15)</f>
        <v>2</v>
      </c>
      <c r="V26" s="6">
        <f>SUMIF(_xlfn.ANCHORARRAY(sortingWEC!$EX$3),T26,sortingWEC!$EZ$3:$EZ$32)+SUMIF(_xlfn.ANCHORARRAY(sortingELMS!$DN$3),T26,sortingELMS!$DP$3:$DP$32)+SUMIF(sortingIMSA!$EK$3:$EK$15,T26,sortingIMSA!$EM$3:$EM$15)</f>
        <v>0</v>
      </c>
      <c r="W26" s="3" t="str">
        <f t="shared" si="0"/>
        <v/>
      </c>
      <c r="X26" s="6">
        <f>SUMIF(_xlfn.ANCHORARRAY(sortingWEC!$EX$3),T26,sortingWEC!$FB$3:$FB$32)+SUMIF(_xlfn.ANCHORARRAY(sortingELMS!$DN$3),T26,sortingELMS!$DR$3:$DR$32)+SUMIF(sortingIMSA!$EK$3:$EK$15,T26,sortingIMSA!$EO$3:$EO$15)</f>
        <v>2</v>
      </c>
      <c r="Y26" s="6">
        <f ca="1">SUMIF(sortingWEC!$D$3:$D$100,T26,sortingWEC!$DA$3:$DA$60)+SUMIF(sortingELMS!$D$3:$D$100,T26,sortingELMS!$CG$3:$CG$65)+SUMIF(sortingIMSA!$EK$3:$EK$15,T26,sortingIMSA!$DD$3:$DD$25)</f>
        <v>0</v>
      </c>
      <c r="Z26" s="3" t="str">
        <f t="shared" si="1"/>
        <v/>
      </c>
      <c r="AA26" s="3"/>
      <c r="AB26" s="11">
        <v>61</v>
      </c>
      <c r="AC26">
        <f>SUMIF(sortingWEC!$A$3:$A$60,AB26,sortingWEC!$CN$3:$CN$60)+SUMIF(sortingELMS!$A$3:$A$65,AB26,sortingELMS!$BT$3:$BT$65)+SUMIF(sortingIMSA!$A$3:$A$25,AB26,sortingIMSA!$CQ$3:$CQ$25)+COUNTIF(_xlfn.ANCHORARRAY(LMGTELLMRResults!$Q$2),AB26)-COUNTIF(sortingWEC!$A$3:$A$60,AB26)</f>
        <v>37</v>
      </c>
      <c r="AD26">
        <f>SUMIF(sortingWEC!$A$3:$A$60,AB26,sortingWEC!$CQ$3:$CQ$60)+SUMIF(sortingELMS!$A$3:$A$65,AB26,sortingELMS!$BW$3:$BW$65)+SUMIF(sortingIMSA!$A$3:$A$25,AB26,sortingIMSA!$CT$3:$CT$25)+SUMIF(_xlfn.ANCHORARRAY(LMGTELLMRResults!$Q$2),AB26,LMGTELLMRResults!$T$2:$T$61)</f>
        <v>4</v>
      </c>
      <c r="AE26">
        <f>SUMIF(sortingWEC!$A$3:$A$60,AB26,sortingWEC!$DA$3:$DA$60)+SUMIF(sortingELMS!$A$3:$A$65,AB26,sortingELMS!$CG$3:$CG$65)+SUMIF(sortingIMSA!$A$3:$A$25,AB26,sortingIMSA!$DD$3:$DD$25)+SUMIF(_xlfn.ANCHORARRAY(LMGTELLMRResults!$Q$2),AB26,LMGTELLMRResults!$V$2:$V$61)</f>
        <v>1</v>
      </c>
      <c r="AF26" s="3">
        <f t="shared" si="2"/>
        <v>0.10810810810810811</v>
      </c>
      <c r="AG26" s="3">
        <f t="shared" si="3"/>
        <v>2.7027027027027029E-2</v>
      </c>
      <c r="AI26" s="20"/>
      <c r="AJ26" t="str">
        <v>Corvette</v>
      </c>
      <c r="AK26">
        <f t="shared" si="9"/>
        <v>3</v>
      </c>
      <c r="AL26">
        <f t="shared" si="10"/>
        <v>0</v>
      </c>
      <c r="AM26">
        <f t="shared" si="11"/>
        <v>4</v>
      </c>
      <c r="AN26">
        <f t="shared" si="12"/>
        <v>2</v>
      </c>
      <c r="AO26">
        <f t="shared" si="13"/>
        <v>5</v>
      </c>
      <c r="AP26">
        <f t="shared" si="14"/>
        <v>4</v>
      </c>
      <c r="AQ26">
        <f t="shared" si="15"/>
        <v>1</v>
      </c>
      <c r="AR26">
        <f t="shared" si="16"/>
        <v>0</v>
      </c>
      <c r="AS26">
        <f t="shared" si="17"/>
        <v>6</v>
      </c>
      <c r="AT26">
        <f t="shared" si="18"/>
        <v>9</v>
      </c>
      <c r="AU26">
        <f t="shared" ref="AU26:AU30" si="20">SUMIF($AJ$3:$AJ$22,AJ26,$AU$3:$AU$22)</f>
        <v>1</v>
      </c>
      <c r="AV26">
        <f t="shared" ref="AV26:AV30" si="21">SUMIF($AJ$3:$AJ$22,AJ26,$AV$3:$AV$22)</f>
        <v>3</v>
      </c>
      <c r="AW26" t="str">
        <f t="shared" si="19"/>
        <v>3,0,4,2,5,4,1,0,6,9,1,3</v>
      </c>
    </row>
    <row r="27" spans="20:49" x14ac:dyDescent="0.25">
      <c r="T27" s="7" t="str">
        <v>JMW Motorsport</v>
      </c>
      <c r="U27" s="6">
        <f>SUMIF(_xlfn.ANCHORARRAY(sortingWEC!$EX$3),T27,sortingWEC!$EY$3:$EY$32)+SUMIF(_xlfn.ANCHORARRAY(sortingELMS!$DN$3),T27,sortingELMS!$DO$3:$DO$32)+SUMIF(sortingIMSA!$EK$3:$EK$15,T27,sortingIMSA!$EL$3:$EL$15)</f>
        <v>59</v>
      </c>
      <c r="V27" s="6">
        <f>SUMIF(_xlfn.ANCHORARRAY(sortingWEC!$EX$3),T27,sortingWEC!$EZ$3:$EZ$32)+SUMIF(_xlfn.ANCHORARRAY(sortingELMS!$DN$3),T27,sortingELMS!$DP$3:$DP$32)+SUMIF(sortingIMSA!$EK$3:$EK$15,T27,sortingIMSA!$EM$3:$EM$15)</f>
        <v>5</v>
      </c>
      <c r="W27" s="3">
        <f t="shared" si="0"/>
        <v>8.4745762711864403E-2</v>
      </c>
      <c r="X27" s="6">
        <f>SUMIF(_xlfn.ANCHORARRAY(sortingWEC!$EX$3),T27,sortingWEC!$FB$3:$FB$32)+SUMIF(_xlfn.ANCHORARRAY(sortingELMS!$DN$3),T27,sortingELMS!$DR$3:$DR$32)+SUMIF(sortingIMSA!$EK$3:$EK$15,T27,sortingIMSA!$EO$3:$EO$15)</f>
        <v>26</v>
      </c>
      <c r="Y27" s="6">
        <f ca="1">SUMIF(sortingWEC!$D$3:$D$100,T27,sortingWEC!$DA$3:$DA$60)+SUMIF(sortingELMS!$D$3:$D$100,T27,sortingELMS!$CG$3:$CG$65)+SUMIF(sortingIMSA!$EK$3:$EK$15,T27,sortingIMSA!$DD$3:$DD$25)</f>
        <v>5</v>
      </c>
      <c r="Z27" s="3">
        <f t="shared" ca="1" si="1"/>
        <v>8.4745762711864403E-2</v>
      </c>
      <c r="AA27" s="3"/>
      <c r="AB27" s="11">
        <v>62</v>
      </c>
      <c r="AC27">
        <f>SUMIF(sortingWEC!$A$3:$A$60,AB27,sortingWEC!$CN$3:$CN$60)+SUMIF(sortingELMS!$A$3:$A$65,AB27,sortingELMS!$BT$3:$BT$65)+SUMIF(sortingIMSA!$A$3:$A$25,AB27,sortingIMSA!$CQ$3:$CQ$25)+COUNTIF(_xlfn.ANCHORARRAY(LMGTELLMRResults!$Q$2),AB27)-COUNTIF(sortingWEC!$A$3:$A$60,AB27)</f>
        <v>47</v>
      </c>
      <c r="AD27">
        <f>SUMIF(sortingWEC!$A$3:$A$60,AB27,sortingWEC!$CQ$3:$CQ$60)+SUMIF(sortingELMS!$A$3:$A$65,AB27,sortingELMS!$BW$3:$BW$65)+SUMIF(sortingIMSA!$A$3:$A$25,AB27,sortingIMSA!$CT$3:$CT$25)+SUMIF(_xlfn.ANCHORARRAY(LMGTELLMRResults!$Q$2),AB27,LMGTELLMRResults!$T$2:$T$61)</f>
        <v>5</v>
      </c>
      <c r="AE27">
        <f>SUMIF(sortingWEC!$A$3:$A$60,AB27,sortingWEC!$DA$3:$DA$60)+SUMIF(sortingELMS!$A$3:$A$65,AB27,sortingELMS!$CG$3:$CG$65)+SUMIF(sortingIMSA!$A$3:$A$25,AB27,sortingIMSA!$DD$3:$DD$25)+SUMIF(_xlfn.ANCHORARRAY(LMGTELLMRResults!$Q$2),AB27,LMGTELLMRResults!$V$2:$V$61)</f>
        <v>5</v>
      </c>
      <c r="AF27" s="3">
        <f t="shared" si="2"/>
        <v>0.10638297872340426</v>
      </c>
      <c r="AG27" s="3">
        <f t="shared" si="3"/>
        <v>0.10638297872340426</v>
      </c>
      <c r="AI27" s="20"/>
      <c r="AJ27" t="str">
        <v>Dodge</v>
      </c>
      <c r="AK27">
        <f t="shared" si="9"/>
        <v>0</v>
      </c>
      <c r="AW27" t="str">
        <f t="shared" si="19"/>
        <v>0,,,,,,,,,,,</v>
      </c>
    </row>
    <row r="28" spans="20:49" x14ac:dyDescent="0.25">
      <c r="T28" s="7" t="str">
        <v>JWA-Avila</v>
      </c>
      <c r="U28" s="6">
        <f>SUMIF(_xlfn.ANCHORARRAY(sortingWEC!$EX$3),T28,sortingWEC!$EY$3:$EY$32)+SUMIF(_xlfn.ANCHORARRAY(sortingELMS!$DN$3),T28,sortingELMS!$DO$3:$DO$32)+SUMIF(sortingIMSA!$EK$3:$EK$15,T28,sortingIMSA!$EL$3:$EL$15)</f>
        <v>8</v>
      </c>
      <c r="V28" s="6">
        <f>SUMIF(_xlfn.ANCHORARRAY(sortingWEC!$EX$3),T28,sortingWEC!$EZ$3:$EZ$32)+SUMIF(_xlfn.ANCHORARRAY(sortingELMS!$DN$3),T28,sortingELMS!$DP$3:$DP$32)+SUMIF(sortingIMSA!$EK$3:$EK$15,T28,sortingIMSA!$EM$3:$EM$15)</f>
        <v>0</v>
      </c>
      <c r="W28" s="3" t="str">
        <f t="shared" si="0"/>
        <v/>
      </c>
      <c r="X28" s="6">
        <f>SUMIF(_xlfn.ANCHORARRAY(sortingWEC!$EX$3),T28,sortingWEC!$FB$3:$FB$32)+SUMIF(_xlfn.ANCHORARRAY(sortingELMS!$DN$3),T28,sortingELMS!$DR$3:$DR$32)+SUMIF(sortingIMSA!$EK$3:$EK$15,T28,sortingIMSA!$EO$3:$EO$15)</f>
        <v>0</v>
      </c>
      <c r="Y28" s="6">
        <f ca="1">SUMIF(sortingWEC!$D$3:$D$100,T28,sortingWEC!$DA$3:$DA$60)+SUMIF(sortingELMS!$D$3:$D$100,T28,sortingELMS!$CG$3:$CG$65)+SUMIF(sortingIMSA!$EK$3:$EK$15,T28,sortingIMSA!$DD$3:$DD$25)</f>
        <v>0</v>
      </c>
      <c r="Z28" s="3" t="str">
        <f t="shared" si="1"/>
        <v/>
      </c>
      <c r="AA28" s="3"/>
      <c r="AB28" s="11">
        <v>63</v>
      </c>
      <c r="AC28">
        <f>SUMIF(sortingWEC!$A$3:$A$60,AB28,sortingWEC!$CN$3:$CN$60)+SUMIF(sortingELMS!$A$3:$A$65,AB28,sortingELMS!$BT$3:$BT$65)+SUMIF(sortingIMSA!$A$3:$A$25,AB28,sortingIMSA!$CQ$3:$CQ$25)+COUNTIF(_xlfn.ANCHORARRAY(LMGTELLMRResults!$Q$2),AB28)-COUNTIF(sortingWEC!$A$3:$A$60,AB28)</f>
        <v>1</v>
      </c>
      <c r="AD28">
        <f>SUMIF(sortingWEC!$A$3:$A$60,AB28,sortingWEC!$CQ$3:$CQ$60)+SUMIF(sortingELMS!$A$3:$A$65,AB28,sortingELMS!$BW$3:$BW$65)+SUMIF(sortingIMSA!$A$3:$A$25,AB28,sortingIMSA!$CT$3:$CT$25)+SUMIF(_xlfn.ANCHORARRAY(LMGTELLMRResults!$Q$2),AB28,LMGTELLMRResults!$T$2:$T$61)</f>
        <v>0</v>
      </c>
      <c r="AE28">
        <f>SUMIF(sortingWEC!$A$3:$A$60,AB28,sortingWEC!$DA$3:$DA$60)+SUMIF(sortingELMS!$A$3:$A$65,AB28,sortingELMS!$CG$3:$CG$65)+SUMIF(sortingIMSA!$A$3:$A$25,AB28,sortingIMSA!$DD$3:$DD$25)+SUMIF(_xlfn.ANCHORARRAY(LMGTELLMRResults!$Q$2),AB28,LMGTELLMRResults!$V$2:$V$61)</f>
        <v>2</v>
      </c>
      <c r="AF28" s="3" t="str">
        <f t="shared" si="2"/>
        <v/>
      </c>
      <c r="AG28" s="3" t="str">
        <f t="shared" si="3"/>
        <v/>
      </c>
      <c r="AI28" s="20"/>
      <c r="AJ28" t="str">
        <v>Ferrari</v>
      </c>
      <c r="AK28">
        <f t="shared" si="9"/>
        <v>8</v>
      </c>
      <c r="AL28">
        <f t="shared" si="10"/>
        <v>8</v>
      </c>
      <c r="AM28">
        <f t="shared" si="11"/>
        <v>12</v>
      </c>
      <c r="AN28">
        <f t="shared" si="12"/>
        <v>10</v>
      </c>
      <c r="AO28">
        <f t="shared" si="13"/>
        <v>9</v>
      </c>
      <c r="AP28">
        <f t="shared" si="14"/>
        <v>12</v>
      </c>
      <c r="AQ28">
        <f t="shared" si="15"/>
        <v>5</v>
      </c>
      <c r="AR28">
        <f t="shared" si="16"/>
        <v>6</v>
      </c>
      <c r="AS28">
        <f t="shared" si="17"/>
        <v>5</v>
      </c>
      <c r="AT28">
        <f t="shared" si="18"/>
        <v>14</v>
      </c>
      <c r="AU28">
        <f t="shared" si="20"/>
        <v>7</v>
      </c>
      <c r="AV28">
        <f t="shared" si="21"/>
        <v>3</v>
      </c>
      <c r="AW28" t="str">
        <f t="shared" si="19"/>
        <v>8,8,12,10,9,12,5,6,5,14,7,3</v>
      </c>
    </row>
    <row r="29" spans="20:49" x14ac:dyDescent="0.25">
      <c r="T29" s="7" t="str">
        <v>KCMG</v>
      </c>
      <c r="U29" s="6">
        <f>SUMIF(_xlfn.ANCHORARRAY(sortingWEC!$EX$3),T29,sortingWEC!$EY$3:$EY$32)+SUMIF(_xlfn.ANCHORARRAY(sortingELMS!$DN$3),T29,sortingELMS!$DO$3:$DO$32)+SUMIF(sortingIMSA!$EK$3:$EK$15,T29,sortingIMSA!$EL$3:$EL$15)</f>
        <v>8</v>
      </c>
      <c r="V29" s="6">
        <f>SUMIF(_xlfn.ANCHORARRAY(sortingWEC!$EX$3),T29,sortingWEC!$EZ$3:$EZ$32)+SUMIF(_xlfn.ANCHORARRAY(sortingELMS!$DN$3),T29,sortingELMS!$DP$3:$DP$32)+SUMIF(sortingIMSA!$EK$3:$EK$15,T29,sortingIMSA!$EM$3:$EM$15)</f>
        <v>0</v>
      </c>
      <c r="W29" s="3" t="str">
        <f t="shared" si="0"/>
        <v/>
      </c>
      <c r="X29" s="6">
        <f>SUMIF(_xlfn.ANCHORARRAY(sortingWEC!$EX$3),T29,sortingWEC!$FB$3:$FB$32)+SUMIF(_xlfn.ANCHORARRAY(sortingELMS!$DN$3),T29,sortingELMS!$DR$3:$DR$32)+SUMIF(sortingIMSA!$EK$3:$EK$15,T29,sortingIMSA!$EO$3:$EO$15)</f>
        <v>5</v>
      </c>
      <c r="Y29" s="6">
        <f ca="1">SUMIF(sortingWEC!$D$3:$D$100,T29,sortingWEC!$DA$3:$DA$60)+SUMIF(sortingELMS!$D$3:$D$100,T29,sortingELMS!$CG$3:$CG$65)+SUMIF(sortingIMSA!$EK$3:$EK$15,T29,sortingIMSA!$DD$3:$DD$25)</f>
        <v>0</v>
      </c>
      <c r="Z29" s="3" t="str">
        <f t="shared" si="1"/>
        <v/>
      </c>
      <c r="AA29" s="3"/>
      <c r="AB29" s="11">
        <v>64</v>
      </c>
      <c r="AC29">
        <f>SUMIF(sortingWEC!$A$3:$A$60,AB29,sortingWEC!$CN$3:$CN$60)+SUMIF(sortingELMS!$A$3:$A$65,AB29,sortingELMS!$BT$3:$BT$65)+SUMIF(sortingIMSA!$A$3:$A$25,AB29,sortingIMSA!$CQ$3:$CQ$25)+COUNTIF(_xlfn.ANCHORARRAY(LMGTELLMRResults!$Q$2),AB29)-COUNTIF(sortingWEC!$A$3:$A$60,AB29)</f>
        <v>5</v>
      </c>
      <c r="AD29">
        <f>SUMIF(sortingWEC!$A$3:$A$60,AB29,sortingWEC!$CQ$3:$CQ$60)+SUMIF(sortingELMS!$A$3:$A$65,AB29,sortingELMS!$BW$3:$BW$65)+SUMIF(sortingIMSA!$A$3:$A$25,AB29,sortingIMSA!$CT$3:$CT$25)+SUMIF(_xlfn.ANCHORARRAY(LMGTELLMRResults!$Q$2),AB29,LMGTELLMRResults!$T$2:$T$61)</f>
        <v>2</v>
      </c>
      <c r="AE29">
        <f>SUMIF(sortingWEC!$A$3:$A$60,AB29,sortingWEC!$DA$3:$DA$60)+SUMIF(sortingELMS!$A$3:$A$65,AB29,sortingELMS!$CG$3:$CG$65)+SUMIF(sortingIMSA!$A$3:$A$25,AB29,sortingIMSA!$DD$3:$DD$25)+SUMIF(_xlfn.ANCHORARRAY(LMGTELLMRResults!$Q$2),AB29,LMGTELLMRResults!$V$2:$V$61)</f>
        <v>5</v>
      </c>
      <c r="AF29" s="3" t="str">
        <f t="shared" si="2"/>
        <v/>
      </c>
      <c r="AG29" s="3" t="str">
        <f t="shared" si="3"/>
        <v/>
      </c>
      <c r="AI29" s="20"/>
      <c r="AJ29" t="str">
        <v>Ford</v>
      </c>
      <c r="AO29">
        <f t="shared" si="13"/>
        <v>6</v>
      </c>
      <c r="AP29">
        <f t="shared" si="14"/>
        <v>4</v>
      </c>
      <c r="AQ29">
        <f t="shared" si="15"/>
        <v>6</v>
      </c>
      <c r="AR29">
        <f t="shared" si="16"/>
        <v>3</v>
      </c>
      <c r="AW29" t="str">
        <f t="shared" si="19"/>
        <v>,,,,6,4,6,3,,,,</v>
      </c>
    </row>
    <row r="30" spans="20:49" x14ac:dyDescent="0.25">
      <c r="T30" s="7" t="str">
        <v>Kessel Racing</v>
      </c>
      <c r="U30" s="6">
        <f>SUMIF(_xlfn.ANCHORARRAY(sortingWEC!$EX$3),T30,sortingWEC!$EY$3:$EY$32)+SUMIF(_xlfn.ANCHORARRAY(sortingELMS!$DN$3),T30,sortingELMS!$DO$3:$DO$32)+SUMIF(sortingIMSA!$EK$3:$EK$15,T30,sortingIMSA!$EL$3:$EL$15)</f>
        <v>29</v>
      </c>
      <c r="V30" s="6">
        <f>SUMIF(_xlfn.ANCHORARRAY(sortingWEC!$EX$3),T30,sortingWEC!$EZ$3:$EZ$32)+SUMIF(_xlfn.ANCHORARRAY(sortingELMS!$DN$3),T30,sortingELMS!$DP$3:$DP$32)+SUMIF(sortingIMSA!$EK$3:$EK$15,T30,sortingIMSA!$EM$3:$EM$15)</f>
        <v>4</v>
      </c>
      <c r="W30" s="3">
        <f t="shared" si="0"/>
        <v>0.13793103448275862</v>
      </c>
      <c r="X30" s="6">
        <f>SUMIF(_xlfn.ANCHORARRAY(sortingWEC!$EX$3),T30,sortingWEC!$FB$3:$FB$32)+SUMIF(_xlfn.ANCHORARRAY(sortingELMS!$DN$3),T30,sortingELMS!$DR$3:$DR$32)+SUMIF(sortingIMSA!$EK$3:$EK$15,T30,sortingIMSA!$EO$3:$EO$15)</f>
        <v>13</v>
      </c>
      <c r="Y30" s="6">
        <f ca="1">SUMIF(sortingWEC!$D$3:$D$100,T30,sortingWEC!$DA$3:$DA$60)+SUMIF(sortingELMS!$D$3:$D$100,T30,sortingELMS!$CG$3:$CG$65)+SUMIF(sortingIMSA!$EK$3:$EK$15,T30,sortingIMSA!$DD$3:$DD$25)</f>
        <v>3</v>
      </c>
      <c r="Z30" s="3">
        <f t="shared" ca="1" si="1"/>
        <v>0.10344827586206896</v>
      </c>
      <c r="AA30" s="3"/>
      <c r="AB30" s="11">
        <v>65</v>
      </c>
      <c r="AC30">
        <f>SUMIF(sortingWEC!$A$3:$A$60,AB30,sortingWEC!$CN$3:$CN$60)+SUMIF(sortingELMS!$A$3:$A$65,AB30,sortingELMS!$BT$3:$BT$65)+SUMIF(sortingIMSA!$A$3:$A$25,AB30,sortingIMSA!$CQ$3:$CQ$25)+COUNTIF(_xlfn.ANCHORARRAY(LMGTELLMRResults!$Q$2),AB30)-COUNTIF(sortingWEC!$A$3:$A$60,AB30)</f>
        <v>2</v>
      </c>
      <c r="AD30">
        <f>SUMIF(sortingWEC!$A$3:$A$60,AB30,sortingWEC!$CQ$3:$CQ$60)+SUMIF(sortingELMS!$A$3:$A$65,AB30,sortingELMS!$BW$3:$BW$65)+SUMIF(sortingIMSA!$A$3:$A$25,AB30,sortingIMSA!$CT$3:$CT$25)+SUMIF(_xlfn.ANCHORARRAY(LMGTELLMRResults!$Q$2),AB30,LMGTELLMRResults!$T$2:$T$61)</f>
        <v>0</v>
      </c>
      <c r="AE30">
        <f>SUMIF(sortingWEC!$A$3:$A$60,AB30,sortingWEC!$DA$3:$DA$60)+SUMIF(sortingELMS!$A$3:$A$65,AB30,sortingELMS!$CG$3:$CG$65)+SUMIF(sortingIMSA!$A$3:$A$25,AB30,sortingIMSA!$DD$3:$DD$25)+SUMIF(_xlfn.ANCHORARRAY(LMGTELLMRResults!$Q$2),AB30,LMGTELLMRResults!$V$2:$V$61)</f>
        <v>0</v>
      </c>
      <c r="AF30" s="3" t="str">
        <f t="shared" si="2"/>
        <v/>
      </c>
      <c r="AG30" s="3" t="str">
        <f t="shared" si="3"/>
        <v/>
      </c>
      <c r="AI30" s="20"/>
      <c r="AJ30" t="str">
        <v>Porsche</v>
      </c>
      <c r="AK30">
        <f t="shared" si="9"/>
        <v>9</v>
      </c>
      <c r="AL30">
        <f t="shared" si="10"/>
        <v>4</v>
      </c>
      <c r="AM30">
        <f t="shared" si="11"/>
        <v>5</v>
      </c>
      <c r="AN30">
        <f t="shared" si="12"/>
        <v>11</v>
      </c>
      <c r="AO30">
        <f t="shared" si="13"/>
        <v>4</v>
      </c>
      <c r="AP30">
        <f t="shared" si="14"/>
        <v>4</v>
      </c>
      <c r="AQ30">
        <f t="shared" si="15"/>
        <v>12</v>
      </c>
      <c r="AR30">
        <f t="shared" si="16"/>
        <v>14</v>
      </c>
      <c r="AS30">
        <f t="shared" si="17"/>
        <v>8</v>
      </c>
      <c r="AT30">
        <f t="shared" si="18"/>
        <v>6</v>
      </c>
      <c r="AU30">
        <f t="shared" si="20"/>
        <v>6</v>
      </c>
      <c r="AV30">
        <f t="shared" si="21"/>
        <v>7</v>
      </c>
      <c r="AW30" t="str">
        <f t="shared" si="19"/>
        <v>9,4,5,11,4,4,12,14,8,6,6,7</v>
      </c>
    </row>
    <row r="31" spans="20:49" x14ac:dyDescent="0.25">
      <c r="T31" s="7" t="str">
        <v>Krohn Racing</v>
      </c>
      <c r="U31" s="6">
        <f>SUMIF(_xlfn.ANCHORARRAY(sortingWEC!$EX$3),T31,sortingWEC!$EY$3:$EY$32)+SUMIF(_xlfn.ANCHORARRAY(sortingELMS!$DN$3),T31,sortingELMS!$DO$3:$DO$32)+SUMIF(sortingIMSA!$EK$3:$EK$15,T31,sortingIMSA!$EL$3:$EL$15)</f>
        <v>17</v>
      </c>
      <c r="V31" s="6">
        <f>SUMIF(_xlfn.ANCHORARRAY(sortingWEC!$EX$3),T31,sortingWEC!$EZ$3:$EZ$32)+SUMIF(_xlfn.ANCHORARRAY(sortingELMS!$DN$3),T31,sortingELMS!$DP$3:$DP$32)+SUMIF(sortingIMSA!$EK$3:$EK$15,T31,sortingIMSA!$EM$3:$EM$15)</f>
        <v>0</v>
      </c>
      <c r="W31" s="3">
        <f t="shared" si="0"/>
        <v>0</v>
      </c>
      <c r="X31" s="6">
        <f>SUMIF(_xlfn.ANCHORARRAY(sortingWEC!$EX$3),T31,sortingWEC!$FB$3:$FB$32)+SUMIF(_xlfn.ANCHORARRAY(sortingELMS!$DN$3),T31,sortingELMS!$DR$3:$DR$32)+SUMIF(sortingIMSA!$EK$3:$EK$15,T31,sortingIMSA!$EO$3:$EO$15)</f>
        <v>5</v>
      </c>
      <c r="Y31" s="6">
        <f ca="1">SUMIF(sortingWEC!$D$3:$D$100,T31,sortingWEC!$DA$3:$DA$60)+SUMIF(sortingELMS!$D$3:$D$100,T31,sortingELMS!$CG$3:$CG$65)+SUMIF(sortingIMSA!$EK$3:$EK$15,T31,sortingIMSA!$DD$3:$DD$25)</f>
        <v>5</v>
      </c>
      <c r="Z31" s="3">
        <f t="shared" ca="1" si="1"/>
        <v>0.29411764705882354</v>
      </c>
      <c r="AA31" s="3"/>
      <c r="AB31" s="11">
        <v>66</v>
      </c>
      <c r="AC31">
        <f>SUMIF(sortingWEC!$A$3:$A$60,AB31,sortingWEC!$CN$3:$CN$60)+SUMIF(sortingELMS!$A$3:$A$65,AB31,sortingELMS!$BT$3:$BT$65)+SUMIF(sortingIMSA!$A$3:$A$25,AB31,sortingIMSA!$CQ$3:$CQ$25)+COUNTIF(_xlfn.ANCHORARRAY(LMGTELLMRResults!$Q$2),AB31)-COUNTIF(sortingWEC!$A$3:$A$60,AB31)</f>
        <v>124</v>
      </c>
      <c r="AD31">
        <f>SUMIF(sortingWEC!$A$3:$A$60,AB31,sortingWEC!$CQ$3:$CQ$60)+SUMIF(sortingELMS!$A$3:$A$65,AB31,sortingELMS!$BW$3:$BW$65)+SUMIF(sortingIMSA!$A$3:$A$25,AB31,sortingIMSA!$CT$3:$CT$25)+SUMIF(_xlfn.ANCHORARRAY(LMGTELLMRResults!$Q$2),AB31,LMGTELLMRResults!$T$2:$T$61)</f>
        <v>12</v>
      </c>
      <c r="AE31">
        <f>SUMIF(sortingWEC!$A$3:$A$60,AB31,sortingWEC!$DA$3:$DA$60)+SUMIF(sortingELMS!$A$3:$A$65,AB31,sortingELMS!$CG$3:$CG$65)+SUMIF(sortingIMSA!$A$3:$A$25,AB31,sortingIMSA!$DD$3:$DD$25)+SUMIF(_xlfn.ANCHORARRAY(LMGTELLMRResults!$Q$2),AB31,LMGTELLMRResults!$V$2:$V$61)</f>
        <v>13</v>
      </c>
      <c r="AF31" s="3">
        <f t="shared" si="2"/>
        <v>9.6774193548387094E-2</v>
      </c>
      <c r="AG31" s="3">
        <f t="shared" si="3"/>
        <v>0.10483870967741936</v>
      </c>
      <c r="AJ31">
        <v>0</v>
      </c>
    </row>
    <row r="32" spans="20:49" x14ac:dyDescent="0.25">
      <c r="T32" s="7" t="str">
        <v>Larbre Compétition</v>
      </c>
      <c r="U32" s="6">
        <f>SUMIF(_xlfn.ANCHORARRAY(sortingWEC!$EX$3),T32,sortingWEC!$EY$3:$EY$32)+SUMIF(_xlfn.ANCHORARRAY(sortingELMS!$DN$3),T32,sortingELMS!$DO$3:$DO$32)+SUMIF(sortingIMSA!$EK$3:$EK$15,T32,sortingIMSA!$EL$3:$EL$15)</f>
        <v>31</v>
      </c>
      <c r="V32" s="6">
        <f>SUMIF(_xlfn.ANCHORARRAY(sortingWEC!$EX$3),T32,sortingWEC!$EZ$3:$EZ$32)+SUMIF(_xlfn.ANCHORARRAY(sortingELMS!$DN$3),T32,sortingELMS!$DP$3:$DP$32)+SUMIF(sortingIMSA!$EK$3:$EK$15,T32,sortingIMSA!$EM$3:$EM$15)</f>
        <v>3</v>
      </c>
      <c r="W32" s="3">
        <f t="shared" si="0"/>
        <v>9.6774193548387094E-2</v>
      </c>
      <c r="X32" s="6">
        <f>SUMIF(_xlfn.ANCHORARRAY(sortingWEC!$EX$3),T32,sortingWEC!$FB$3:$FB$32)+SUMIF(_xlfn.ANCHORARRAY(sortingELMS!$DN$3),T32,sortingELMS!$DR$3:$DR$32)+SUMIF(sortingIMSA!$EK$3:$EK$15,T32,sortingIMSA!$EO$3:$EO$15)</f>
        <v>13</v>
      </c>
      <c r="Y32" s="6">
        <f ca="1">SUMIF(sortingWEC!$D$3:$D$100,T32,sortingWEC!$DA$3:$DA$60)+SUMIF(sortingELMS!$D$3:$D$100,T32,sortingELMS!$CG$3:$CG$65)+SUMIF(sortingIMSA!$EK$3:$EK$15,T32,sortingIMSA!$DD$3:$DD$25)</f>
        <v>3</v>
      </c>
      <c r="Z32" s="3">
        <f t="shared" ca="1" si="1"/>
        <v>9.6774193548387094E-2</v>
      </c>
      <c r="AA32" s="3"/>
      <c r="AB32" s="11">
        <v>67</v>
      </c>
      <c r="AC32">
        <f>SUMIF(sortingWEC!$A$3:$A$60,AB32,sortingWEC!$CN$3:$CN$60)+SUMIF(sortingELMS!$A$3:$A$65,AB32,sortingELMS!$BT$3:$BT$65)+SUMIF(sortingIMSA!$A$3:$A$25,AB32,sortingIMSA!$CQ$3:$CQ$25)+COUNTIF(_xlfn.ANCHORARRAY(LMGTELLMRResults!$Q$2),AB32)-COUNTIF(sortingWEC!$A$3:$A$60,AB32)</f>
        <v>80</v>
      </c>
      <c r="AD32">
        <f>SUMIF(sortingWEC!$A$3:$A$60,AB32,sortingWEC!$CQ$3:$CQ$60)+SUMIF(sortingELMS!$A$3:$A$65,AB32,sortingELMS!$BW$3:$BW$65)+SUMIF(sortingIMSA!$A$3:$A$25,AB32,sortingIMSA!$CT$3:$CT$25)+SUMIF(_xlfn.ANCHORARRAY(LMGTELLMRResults!$Q$2),AB32,LMGTELLMRResults!$T$2:$T$61)</f>
        <v>14</v>
      </c>
      <c r="AE32">
        <f>SUMIF(sortingWEC!$A$3:$A$60,AB32,sortingWEC!$DA$3:$DA$60)+SUMIF(sortingELMS!$A$3:$A$65,AB32,sortingELMS!$CG$3:$CG$65)+SUMIF(sortingIMSA!$A$3:$A$25,AB32,sortingIMSA!$DD$3:$DD$25)+SUMIF(_xlfn.ANCHORARRAY(LMGTELLMRResults!$Q$2),AB32,LMGTELLMRResults!$V$2:$V$61)</f>
        <v>3</v>
      </c>
      <c r="AF32" s="3">
        <f t="shared" si="2"/>
        <v>0.17499999999999999</v>
      </c>
      <c r="AG32" s="3">
        <f t="shared" si="3"/>
        <v>3.7499999999999999E-2</v>
      </c>
      <c r="AJ32" t="str">
        <f>_xlfn.TEXTJOIN("','",TRUE,AJ24:AJ30)</f>
        <v>Aston Martin','BMW','Corvette','Dodge','Ferrari','Ford','Porsche</v>
      </c>
    </row>
    <row r="33" spans="20:33" x14ac:dyDescent="0.25">
      <c r="T33" s="7" t="str">
        <v>Luxury Racing</v>
      </c>
      <c r="U33" s="6">
        <f>SUMIF(_xlfn.ANCHORARRAY(sortingWEC!$EX$3),T33,sortingWEC!$EY$3:$EY$32)+SUMIF(_xlfn.ANCHORARRAY(sortingELMS!$DN$3),T33,sortingELMS!$DO$3:$DO$32)+SUMIF(sortingIMSA!$EK$3:$EK$15,T33,sortingIMSA!$EL$3:$EL$15)</f>
        <v>3</v>
      </c>
      <c r="V33" s="6">
        <f>SUMIF(_xlfn.ANCHORARRAY(sortingWEC!$EX$3),T33,sortingWEC!$EZ$3:$EZ$32)+SUMIF(_xlfn.ANCHORARRAY(sortingELMS!$DN$3),T33,sortingELMS!$DP$3:$DP$32)+SUMIF(sortingIMSA!$EK$3:$EK$15,T33,sortingIMSA!$EM$3:$EM$15)</f>
        <v>0</v>
      </c>
      <c r="W33" s="3" t="str">
        <f t="shared" si="0"/>
        <v/>
      </c>
      <c r="X33" s="6">
        <f>SUMIF(_xlfn.ANCHORARRAY(sortingWEC!$EX$3),T33,sortingWEC!$FB$3:$FB$32)+SUMIF(_xlfn.ANCHORARRAY(sortingELMS!$DN$3),T33,sortingELMS!$DR$3:$DR$32)+SUMIF(sortingIMSA!$EK$3:$EK$15,T33,sortingIMSA!$EO$3:$EO$15)</f>
        <v>3</v>
      </c>
      <c r="Y33" s="6">
        <f ca="1">SUMIF(sortingWEC!$D$3:$D$100,T33,sortingWEC!$DA$3:$DA$60)+SUMIF(sortingELMS!$D$3:$D$100,T33,sortingELMS!$CG$3:$CG$65)+SUMIF(sortingIMSA!$EK$3:$EK$15,T33,sortingIMSA!$DD$3:$DD$25)</f>
        <v>2</v>
      </c>
      <c r="Z33" s="3" t="str">
        <f t="shared" si="1"/>
        <v/>
      </c>
      <c r="AA33" s="3"/>
      <c r="AB33" s="11">
        <v>68</v>
      </c>
      <c r="AC33">
        <f>SUMIF(sortingWEC!$A$3:$A$60,AB33,sortingWEC!$CN$3:$CN$60)+SUMIF(sortingELMS!$A$3:$A$65,AB33,sortingELMS!$BT$3:$BT$65)+SUMIF(sortingIMSA!$A$3:$A$25,AB33,sortingIMSA!$CQ$3:$CQ$25)+COUNTIF(_xlfn.ANCHORARRAY(LMGTELLMRResults!$Q$2),AB33)-COUNTIF(sortingWEC!$A$3:$A$60,AB33)</f>
        <v>8</v>
      </c>
      <c r="AD33">
        <f>SUMIF(sortingWEC!$A$3:$A$60,AB33,sortingWEC!$CQ$3:$CQ$60)+SUMIF(sortingELMS!$A$3:$A$65,AB33,sortingELMS!$BW$3:$BW$65)+SUMIF(sortingIMSA!$A$3:$A$25,AB33,sortingIMSA!$CT$3:$CT$25)+SUMIF(_xlfn.ANCHORARRAY(LMGTELLMRResults!$Q$2),AB33,LMGTELLMRResults!$T$2:$T$61)</f>
        <v>1</v>
      </c>
      <c r="AE33">
        <f>SUMIF(sortingWEC!$A$3:$A$60,AB33,sortingWEC!$DA$3:$DA$60)+SUMIF(sortingELMS!$A$3:$A$65,AB33,sortingELMS!$CG$3:$CG$65)+SUMIF(sortingIMSA!$A$3:$A$25,AB33,sortingIMSA!$DD$3:$DD$25)+SUMIF(_xlfn.ANCHORARRAY(LMGTELLMRResults!$Q$2),AB33,LMGTELLMRResults!$V$2:$V$61)</f>
        <v>2</v>
      </c>
      <c r="AF33" s="3" t="str">
        <f t="shared" si="2"/>
        <v/>
      </c>
      <c r="AG33" s="3" t="str">
        <f t="shared" si="3"/>
        <v/>
      </c>
    </row>
    <row r="34" spans="20:33" x14ac:dyDescent="0.25">
      <c r="T34" s="7" t="str">
        <v>Luzich Racing</v>
      </c>
      <c r="U34" s="6">
        <f>SUMIF(_xlfn.ANCHORARRAY(sortingWEC!$EX$3),T34,sortingWEC!$EY$3:$EY$32)+SUMIF(_xlfn.ANCHORARRAY(sortingELMS!$DN$3),T34,sortingELMS!$DO$3:$DO$32)+SUMIF(sortingIMSA!$EK$3:$EK$15,T34,sortingIMSA!$EL$3:$EL$15)</f>
        <v>6</v>
      </c>
      <c r="V34" s="6">
        <f>SUMIF(_xlfn.ANCHORARRAY(sortingWEC!$EX$3),T34,sortingWEC!$EZ$3:$EZ$32)+SUMIF(_xlfn.ANCHORARRAY(sortingELMS!$DN$3),T34,sortingELMS!$DP$3:$DP$32)+SUMIF(sortingIMSA!$EK$3:$EK$15,T34,sortingIMSA!$EM$3:$EM$15)</f>
        <v>4</v>
      </c>
      <c r="W34" s="3" t="str">
        <f t="shared" si="0"/>
        <v/>
      </c>
      <c r="X34" s="6">
        <f>SUMIF(_xlfn.ANCHORARRAY(sortingWEC!$EX$3),T34,sortingWEC!$FB$3:$FB$32)+SUMIF(_xlfn.ANCHORARRAY(sortingELMS!$DN$3),T34,sortingELMS!$DR$3:$DR$32)+SUMIF(sortingIMSA!$EK$3:$EK$15,T34,sortingIMSA!$EO$3:$EO$15)</f>
        <v>5</v>
      </c>
      <c r="Y34" s="6">
        <f ca="1">SUMIF(sortingWEC!$D$3:$D$100,T34,sortingWEC!$DA$3:$DA$60)+SUMIF(sortingELMS!$D$3:$D$100,T34,sortingELMS!$CG$3:$CG$65)+SUMIF(sortingIMSA!$EK$3:$EK$15,T34,sortingIMSA!$DD$3:$DD$25)</f>
        <v>0</v>
      </c>
      <c r="Z34" s="3" t="str">
        <f t="shared" si="1"/>
        <v/>
      </c>
      <c r="AA34" s="3"/>
      <c r="AB34" s="11">
        <v>69</v>
      </c>
      <c r="AC34">
        <f>SUMIF(sortingWEC!$A$3:$A$60,AB34,sortingWEC!$CN$3:$CN$60)+SUMIF(sortingELMS!$A$3:$A$65,AB34,sortingELMS!$BT$3:$BT$65)+SUMIF(sortingIMSA!$A$3:$A$25,AB34,sortingIMSA!$CQ$3:$CQ$25)+COUNTIF(_xlfn.ANCHORARRAY(LMGTELLMRResults!$Q$2),AB34)-COUNTIF(sortingWEC!$A$3:$A$60,AB34)</f>
        <v>8</v>
      </c>
      <c r="AD34">
        <f>SUMIF(sortingWEC!$A$3:$A$60,AB34,sortingWEC!$CQ$3:$CQ$60)+SUMIF(sortingELMS!$A$3:$A$65,AB34,sortingELMS!$BW$3:$BW$65)+SUMIF(sortingIMSA!$A$3:$A$25,AB34,sortingIMSA!$CT$3:$CT$25)+SUMIF(_xlfn.ANCHORARRAY(LMGTELLMRResults!$Q$2),AB34,LMGTELLMRResults!$T$2:$T$61)</f>
        <v>1</v>
      </c>
      <c r="AE34">
        <f>SUMIF(sortingWEC!$A$3:$A$60,AB34,sortingWEC!$DA$3:$DA$60)+SUMIF(sortingELMS!$A$3:$A$65,AB34,sortingELMS!$CG$3:$CG$65)+SUMIF(sortingIMSA!$A$3:$A$25,AB34,sortingIMSA!$DD$3:$DD$25)+SUMIF(_xlfn.ANCHORARRAY(LMGTELLMRResults!$Q$2),AB34,LMGTELLMRResults!$V$2:$V$61)</f>
        <v>1</v>
      </c>
      <c r="AF34" s="3" t="str">
        <f t="shared" si="2"/>
        <v/>
      </c>
      <c r="AG34" s="3" t="str">
        <f t="shared" si="3"/>
        <v/>
      </c>
    </row>
    <row r="35" spans="20:33" x14ac:dyDescent="0.25">
      <c r="T35" s="7" t="str">
        <v>MR Racing</v>
      </c>
      <c r="U35" s="6">
        <f>SUMIF(_xlfn.ANCHORARRAY(sortingWEC!$EX$3),T35,sortingWEC!$EY$3:$EY$32)+SUMIF(_xlfn.ANCHORARRAY(sortingELMS!$DN$3),T35,sortingELMS!$DO$3:$DO$32)+SUMIF(sortingIMSA!$EK$3:$EK$15,T35,sortingIMSA!$EL$3:$EL$15)</f>
        <v>12</v>
      </c>
      <c r="V35" s="6">
        <f>SUMIF(_xlfn.ANCHORARRAY(sortingWEC!$EX$3),T35,sortingWEC!$EZ$3:$EZ$32)+SUMIF(_xlfn.ANCHORARRAY(sortingELMS!$DN$3),T35,sortingELMS!$DP$3:$DP$32)+SUMIF(sortingIMSA!$EK$3:$EK$15,T35,sortingIMSA!$EM$3:$EM$15)</f>
        <v>0</v>
      </c>
      <c r="W35" s="3">
        <f t="shared" si="0"/>
        <v>0</v>
      </c>
      <c r="X35" s="6">
        <f>SUMIF(_xlfn.ANCHORARRAY(sortingWEC!$EX$3),T35,sortingWEC!$FB$3:$FB$32)+SUMIF(_xlfn.ANCHORARRAY(sortingELMS!$DN$3),T35,sortingELMS!$DR$3:$DR$32)+SUMIF(sortingIMSA!$EK$3:$EK$15,T35,sortingIMSA!$EO$3:$EO$15)</f>
        <v>1</v>
      </c>
      <c r="Y35" s="6">
        <f ca="1">SUMIF(sortingWEC!$D$3:$D$100,T35,sortingWEC!$DA$3:$DA$60)+SUMIF(sortingELMS!$D$3:$D$100,T35,sortingELMS!$CG$3:$CG$65)+SUMIF(sortingIMSA!$EK$3:$EK$15,T35,sortingIMSA!$DD$3:$DD$25)</f>
        <v>2</v>
      </c>
      <c r="Z35" s="3">
        <f t="shared" ca="1" si="1"/>
        <v>0.16666666666666666</v>
      </c>
      <c r="AA35" s="3"/>
      <c r="AB35" s="11">
        <v>70</v>
      </c>
      <c r="AC35">
        <f>SUMIF(sortingWEC!$A$3:$A$60,AB35,sortingWEC!$CN$3:$CN$60)+SUMIF(sortingELMS!$A$3:$A$65,AB35,sortingELMS!$BT$3:$BT$65)+SUMIF(sortingIMSA!$A$3:$A$25,AB35,sortingIMSA!$CQ$3:$CQ$25)+COUNTIF(_xlfn.ANCHORARRAY(LMGTELLMRResults!$Q$2),AB35)-COUNTIF(sortingWEC!$A$3:$A$60,AB35)</f>
        <v>14</v>
      </c>
      <c r="AD35">
        <f>SUMIF(sortingWEC!$A$3:$A$60,AB35,sortingWEC!$CQ$3:$CQ$60)+SUMIF(sortingELMS!$A$3:$A$65,AB35,sortingELMS!$BW$3:$BW$65)+SUMIF(sortingIMSA!$A$3:$A$25,AB35,sortingIMSA!$CT$3:$CT$25)+SUMIF(_xlfn.ANCHORARRAY(LMGTELLMRResults!$Q$2),AB35,LMGTELLMRResults!$T$2:$T$61)</f>
        <v>0</v>
      </c>
      <c r="AE35">
        <f>SUMIF(sortingWEC!$A$3:$A$60,AB35,sortingWEC!$DA$3:$DA$60)+SUMIF(sortingELMS!$A$3:$A$65,AB35,sortingELMS!$CG$3:$CG$65)+SUMIF(sortingIMSA!$A$3:$A$25,AB35,sortingIMSA!$DD$3:$DD$25)+SUMIF(_xlfn.ANCHORARRAY(LMGTELLMRResults!$Q$2),AB35,LMGTELLMRResults!$V$2:$V$61)</f>
        <v>4</v>
      </c>
      <c r="AF35" s="3">
        <f t="shared" si="2"/>
        <v>0</v>
      </c>
      <c r="AG35" s="3">
        <f t="shared" si="3"/>
        <v>0.2857142857142857</v>
      </c>
    </row>
    <row r="36" spans="20:33" x14ac:dyDescent="0.25">
      <c r="T36" s="7" t="str">
        <v>ORT by TF</v>
      </c>
      <c r="U36" s="6">
        <f>SUMIF(_xlfn.ANCHORARRAY(sortingWEC!$EX$3),T36,sortingWEC!$EY$3:$EY$32)+SUMIF(_xlfn.ANCHORARRAY(sortingELMS!$DN$3),T36,sortingELMS!$DO$3:$DO$32)+SUMIF(sortingIMSA!$EK$3:$EK$15,T36,sortingIMSA!$EL$3:$EL$15)</f>
        <v>6</v>
      </c>
      <c r="V36" s="6">
        <f>SUMIF(_xlfn.ANCHORARRAY(sortingWEC!$EX$3),T36,sortingWEC!$EZ$3:$EZ$32)+SUMIF(_xlfn.ANCHORARRAY(sortingELMS!$DN$3),T36,sortingELMS!$DP$3:$DP$32)+SUMIF(sortingIMSA!$EK$3:$EK$15,T36,sortingIMSA!$EM$3:$EM$15)</f>
        <v>0</v>
      </c>
      <c r="W36" s="3" t="str">
        <f t="shared" si="0"/>
        <v/>
      </c>
      <c r="X36" s="6">
        <f>SUMIF(_xlfn.ANCHORARRAY(sortingWEC!$EX$3),T36,sortingWEC!$FB$3:$FB$32)+SUMIF(_xlfn.ANCHORARRAY(sortingELMS!$DN$3),T36,sortingELMS!$DR$3:$DR$32)+SUMIF(sortingIMSA!$EK$3:$EK$15,T36,sortingIMSA!$EO$3:$EO$15)</f>
        <v>2</v>
      </c>
      <c r="Y36" s="6">
        <f ca="1">SUMIF(sortingWEC!$D$3:$D$100,T36,sortingWEC!$DA$3:$DA$60)+SUMIF(sortingELMS!$D$3:$D$100,T36,sortingELMS!$CG$3:$CG$65)+SUMIF(sortingIMSA!$EK$3:$EK$15,T36,sortingIMSA!$DD$3:$DD$25)</f>
        <v>1</v>
      </c>
      <c r="Z36" s="3" t="str">
        <f t="shared" si="1"/>
        <v/>
      </c>
      <c r="AA36" s="3"/>
      <c r="AB36" s="11">
        <v>71</v>
      </c>
      <c r="AC36">
        <f>SUMIF(sortingWEC!$A$3:$A$60,AB36,sortingWEC!$CN$3:$CN$60)+SUMIF(sortingELMS!$A$3:$A$65,AB36,sortingELMS!$BT$3:$BT$65)+SUMIF(sortingIMSA!$A$3:$A$25,AB36,sortingIMSA!$CQ$3:$CQ$25)+COUNTIF(_xlfn.ANCHORARRAY(LMGTELLMRResults!$Q$2),AB36)-COUNTIF(sortingWEC!$A$3:$A$60,AB36)</f>
        <v>55</v>
      </c>
      <c r="AD36">
        <f>SUMIF(sortingWEC!$A$3:$A$60,AB36,sortingWEC!$CQ$3:$CQ$60)+SUMIF(sortingELMS!$A$3:$A$65,AB36,sortingELMS!$BW$3:$BW$65)+SUMIF(sortingIMSA!$A$3:$A$25,AB36,sortingIMSA!$CT$3:$CT$25)+SUMIF(_xlfn.ANCHORARRAY(LMGTELLMRResults!$Q$2),AB36,LMGTELLMRResults!$T$2:$T$61)</f>
        <v>5</v>
      </c>
      <c r="AE36">
        <f>SUMIF(sortingWEC!$A$3:$A$60,AB36,sortingWEC!$DA$3:$DA$60)+SUMIF(sortingELMS!$A$3:$A$65,AB36,sortingELMS!$CG$3:$CG$65)+SUMIF(sortingIMSA!$A$3:$A$25,AB36,sortingIMSA!$DD$3:$DD$25)+SUMIF(_xlfn.ANCHORARRAY(LMGTELLMRResults!$Q$2),AB36,LMGTELLMRResults!$V$2:$V$61)</f>
        <v>12</v>
      </c>
      <c r="AF36" s="3">
        <f t="shared" si="2"/>
        <v>9.0909090909090912E-2</v>
      </c>
      <c r="AG36" s="3">
        <f t="shared" si="3"/>
        <v>0.21818181818181817</v>
      </c>
    </row>
    <row r="37" spans="20:33" x14ac:dyDescent="0.25">
      <c r="T37" s="7" t="str">
        <v>Porsche GT Team</v>
      </c>
      <c r="U37" s="6">
        <f>SUMIF(_xlfn.ANCHORARRAY(sortingWEC!$EX$3),T37,sortingWEC!$EY$3:$EY$32)+SUMIF(_xlfn.ANCHORARRAY(sortingELMS!$DN$3),T37,sortingELMS!$DO$3:$DO$32)+SUMIF(sortingIMSA!$EK$3:$EK$15,T37,sortingIMSA!$EL$3:$EL$15)</f>
        <v>243</v>
      </c>
      <c r="V37" s="6">
        <f>SUMIF(_xlfn.ANCHORARRAY(sortingWEC!$EX$3),T37,sortingWEC!$EZ$3:$EZ$32)+SUMIF(_xlfn.ANCHORARRAY(sortingELMS!$DN$3),T37,sortingELMS!$DP$3:$DP$32)+SUMIF(sortingIMSA!$EK$3:$EK$15,T37,sortingIMSA!$EM$3:$EM$15)</f>
        <v>37</v>
      </c>
      <c r="W37" s="3">
        <f t="shared" si="0"/>
        <v>0.15226337448559671</v>
      </c>
      <c r="X37" s="6">
        <f>SUMIF(_xlfn.ANCHORARRAY(sortingWEC!$EX$3),T37,sortingWEC!$FB$3:$FB$32)+SUMIF(_xlfn.ANCHORARRAY(sortingELMS!$DN$3),T37,sortingELMS!$DR$3:$DR$32)+SUMIF(sortingIMSA!$EK$3:$EK$15,T37,sortingIMSA!$EO$3:$EO$15)</f>
        <v>120</v>
      </c>
      <c r="Y37" s="6">
        <f ca="1">SUMIF(sortingWEC!$D$3:$D$100,T37,sortingWEC!$DA$3:$DA$60)+SUMIF(sortingELMS!$D$3:$D$100,T37,sortingELMS!$CG$3:$CG$65)+SUMIF(sortingIMSA!$EK$3:$EK$15,T37,sortingIMSA!$DD$3:$DD$25)</f>
        <v>7</v>
      </c>
      <c r="Z37" s="3">
        <f t="shared" ca="1" si="1"/>
        <v>2.8806584362139918E-2</v>
      </c>
      <c r="AA37" s="3"/>
      <c r="AB37" s="11">
        <v>72</v>
      </c>
      <c r="AC37">
        <f>SUMIF(sortingWEC!$A$3:$A$60,AB37,sortingWEC!$CN$3:$CN$60)+SUMIF(sortingELMS!$A$3:$A$65,AB37,sortingELMS!$BT$3:$BT$65)+SUMIF(sortingIMSA!$A$3:$A$25,AB37,sortingIMSA!$CQ$3:$CQ$25)+COUNTIF(_xlfn.ANCHORARRAY(LMGTELLMRResults!$Q$2),AB37)-COUNTIF(sortingWEC!$A$3:$A$60,AB37)</f>
        <v>18</v>
      </c>
      <c r="AD37">
        <f>SUMIF(sortingWEC!$A$3:$A$60,AB37,sortingWEC!$CQ$3:$CQ$60)+SUMIF(sortingELMS!$A$3:$A$65,AB37,sortingELMS!$BW$3:$BW$65)+SUMIF(sortingIMSA!$A$3:$A$25,AB37,sortingIMSA!$CT$3:$CT$25)+SUMIF(_xlfn.ANCHORARRAY(LMGTELLMRResults!$Q$2),AB37,LMGTELLMRResults!$T$2:$T$61)</f>
        <v>6</v>
      </c>
      <c r="AE37">
        <f>SUMIF(sortingWEC!$A$3:$A$60,AB37,sortingWEC!$DA$3:$DA$60)+SUMIF(sortingELMS!$A$3:$A$65,AB37,sortingELMS!$CG$3:$CG$65)+SUMIF(sortingIMSA!$A$3:$A$25,AB37,sortingIMSA!$DD$3:$DD$25)+SUMIF(_xlfn.ANCHORARRAY(LMGTELLMRResults!$Q$2),AB37,LMGTELLMRResults!$V$2:$V$61)</f>
        <v>6</v>
      </c>
      <c r="AF37" s="3">
        <f t="shared" si="2"/>
        <v>0.33333333333333331</v>
      </c>
      <c r="AG37" s="3">
        <f t="shared" si="3"/>
        <v>0.33333333333333331</v>
      </c>
    </row>
    <row r="38" spans="20:33" x14ac:dyDescent="0.25">
      <c r="T38" s="7" t="str">
        <v>Prospeed Competition</v>
      </c>
      <c r="U38" s="6">
        <f>SUMIF(_xlfn.ANCHORARRAY(sortingWEC!$EX$3),T38,sortingWEC!$EY$3:$EY$32)+SUMIF(_xlfn.ANCHORARRAY(sortingELMS!$DN$3),T38,sortingELMS!$DO$3:$DO$32)+SUMIF(sortingIMSA!$EK$3:$EK$15,T38,sortingIMSA!$EL$3:$EL$15)</f>
        <v>11</v>
      </c>
      <c r="V38" s="6">
        <f>SUMIF(_xlfn.ANCHORARRAY(sortingWEC!$EX$3),T38,sortingWEC!$EZ$3:$EZ$32)+SUMIF(_xlfn.ANCHORARRAY(sortingELMS!$DN$3),T38,sortingELMS!$DP$3:$DP$32)+SUMIF(sortingIMSA!$EK$3:$EK$15,T38,sortingIMSA!$EM$3:$EM$15)</f>
        <v>1</v>
      </c>
      <c r="W38" s="3">
        <f t="shared" si="0"/>
        <v>9.0909090909090912E-2</v>
      </c>
      <c r="X38" s="6">
        <f>SUMIF(_xlfn.ANCHORARRAY(sortingWEC!$EX$3),T38,sortingWEC!$FB$3:$FB$32)+SUMIF(_xlfn.ANCHORARRAY(sortingELMS!$DN$3),T38,sortingELMS!$DR$3:$DR$32)+SUMIF(sortingIMSA!$EK$3:$EK$15,T38,sortingIMSA!$EO$3:$EO$15)</f>
        <v>2</v>
      </c>
      <c r="Y38" s="6">
        <f ca="1">SUMIF(sortingWEC!$D$3:$D$100,T38,sortingWEC!$DA$3:$DA$60)+SUMIF(sortingELMS!$D$3:$D$100,T38,sortingELMS!$CG$3:$CG$65)+SUMIF(sortingIMSA!$EK$3:$EK$15,T38,sortingIMSA!$DD$3:$DD$25)</f>
        <v>3</v>
      </c>
      <c r="Z38" s="3">
        <f t="shared" ca="1" si="1"/>
        <v>0.27272727272727271</v>
      </c>
      <c r="AA38" s="3"/>
      <c r="AB38" s="11">
        <v>73</v>
      </c>
      <c r="AC38">
        <f>SUMIF(sortingWEC!$A$3:$A$60,AB38,sortingWEC!$CN$3:$CN$60)+SUMIF(sortingELMS!$A$3:$A$65,AB38,sortingELMS!$BT$3:$BT$65)+SUMIF(sortingIMSA!$A$3:$A$25,AB38,sortingIMSA!$CQ$3:$CQ$25)+COUNTIF(_xlfn.ANCHORARRAY(LMGTELLMRResults!$Q$2),AB38)-COUNTIF(sortingWEC!$A$3:$A$60,AB38)</f>
        <v>1</v>
      </c>
      <c r="AD38">
        <f>SUMIF(sortingWEC!$A$3:$A$60,AB38,sortingWEC!$CQ$3:$CQ$60)+SUMIF(sortingELMS!$A$3:$A$65,AB38,sortingELMS!$BW$3:$BW$65)+SUMIF(sortingIMSA!$A$3:$A$25,AB38,sortingIMSA!$CT$3:$CT$25)+SUMIF(_xlfn.ANCHORARRAY(LMGTELLMRResults!$Q$2),AB38,LMGTELLMRResults!$T$2:$T$61)</f>
        <v>0</v>
      </c>
      <c r="AE38">
        <f>SUMIF(sortingWEC!$A$3:$A$60,AB38,sortingWEC!$DA$3:$DA$60)+SUMIF(sortingELMS!$A$3:$A$65,AB38,sortingELMS!$CG$3:$CG$65)+SUMIF(sortingIMSA!$A$3:$A$25,AB38,sortingIMSA!$DD$3:$DD$25)+SUMIF(_xlfn.ANCHORARRAY(LMGTELLMRResults!$Q$2),AB38,LMGTELLMRResults!$V$2:$V$61)</f>
        <v>0</v>
      </c>
      <c r="AF38" s="3" t="str">
        <f t="shared" si="2"/>
        <v/>
      </c>
      <c r="AG38" s="3" t="str">
        <f t="shared" si="3"/>
        <v/>
      </c>
    </row>
    <row r="39" spans="20:33" x14ac:dyDescent="0.25">
      <c r="T39" s="7" t="str">
        <v>Proton Competition</v>
      </c>
      <c r="U39" s="6">
        <f>SUMIF(_xlfn.ANCHORARRAY(sortingWEC!$EX$3),T39,sortingWEC!$EY$3:$EY$32)+SUMIF(_xlfn.ANCHORARRAY(sortingELMS!$DN$3),T39,sortingELMS!$DO$3:$DO$32)+SUMIF(sortingIMSA!$EK$3:$EK$15,T39,sortingIMSA!$EL$3:$EL$15)</f>
        <v>220</v>
      </c>
      <c r="V39" s="6">
        <f>SUMIF(_xlfn.ANCHORARRAY(sortingWEC!$EX$3),T39,sortingWEC!$EZ$3:$EZ$32)+SUMIF(_xlfn.ANCHORARRAY(sortingELMS!$DN$3),T39,sortingELMS!$DP$3:$DP$32)+SUMIF(sortingIMSA!$EK$3:$EK$15,T39,sortingIMSA!$EM$3:$EM$15)</f>
        <v>33</v>
      </c>
      <c r="W39" s="3">
        <f t="shared" si="0"/>
        <v>0.15</v>
      </c>
      <c r="X39" s="6">
        <f>SUMIF(_xlfn.ANCHORARRAY(sortingWEC!$EX$3),T39,sortingWEC!$FB$3:$FB$32)+SUMIF(_xlfn.ANCHORARRAY(sortingELMS!$DN$3),T39,sortingELMS!$DR$3:$DR$32)+SUMIF(sortingIMSA!$EK$3:$EK$15,T39,sortingIMSA!$EO$3:$EO$15)</f>
        <v>88</v>
      </c>
      <c r="Y39" s="6">
        <f ca="1">SUMIF(sortingWEC!$D$3:$D$100,T39,sortingWEC!$DA$3:$DA$60)+SUMIF(sortingELMS!$D$3:$D$100,T39,sortingELMS!$CG$3:$CG$65)+SUMIF(sortingIMSA!$EK$3:$EK$15,T39,sortingIMSA!$DD$3:$DD$25)</f>
        <v>20</v>
      </c>
      <c r="Z39" s="3">
        <f t="shared" ca="1" si="1"/>
        <v>9.0909090909090912E-2</v>
      </c>
      <c r="AA39" s="3"/>
      <c r="AB39" s="11">
        <v>74</v>
      </c>
      <c r="AC39">
        <f>SUMIF(sortingWEC!$A$3:$A$60,AB39,sortingWEC!$CN$3:$CN$60)+SUMIF(sortingELMS!$A$3:$A$65,AB39,sortingELMS!$BT$3:$BT$65)+SUMIF(sortingIMSA!$A$3:$A$25,AB39,sortingIMSA!$CQ$3:$CQ$25)+COUNTIF(_xlfn.ANCHORARRAY(LMGTELLMRResults!$Q$2),AB39)-COUNTIF(sortingWEC!$A$3:$A$60,AB39)</f>
        <v>6</v>
      </c>
      <c r="AD39">
        <f>SUMIF(sortingWEC!$A$3:$A$60,AB39,sortingWEC!$CQ$3:$CQ$60)+SUMIF(sortingELMS!$A$3:$A$65,AB39,sortingELMS!$BW$3:$BW$65)+SUMIF(sortingIMSA!$A$3:$A$25,AB39,sortingIMSA!$CT$3:$CT$25)+SUMIF(_xlfn.ANCHORARRAY(LMGTELLMRResults!$Q$2),AB39,LMGTELLMRResults!$T$2:$T$61)</f>
        <v>2</v>
      </c>
      <c r="AE39">
        <f>SUMIF(sortingWEC!$A$3:$A$60,AB39,sortingWEC!$DA$3:$DA$60)+SUMIF(sortingELMS!$A$3:$A$65,AB39,sortingELMS!$CG$3:$CG$65)+SUMIF(sortingIMSA!$A$3:$A$25,AB39,sortingIMSA!$DD$3:$DD$25)+SUMIF(_xlfn.ANCHORARRAY(LMGTELLMRResults!$Q$2),AB39,LMGTELLMRResults!$V$2:$V$61)</f>
        <v>1</v>
      </c>
      <c r="AF39" s="3" t="str">
        <f t="shared" si="2"/>
        <v/>
      </c>
      <c r="AG39" s="3" t="str">
        <f t="shared" si="3"/>
        <v/>
      </c>
    </row>
    <row r="40" spans="20:33" x14ac:dyDescent="0.25">
      <c r="T40" s="7" t="str">
        <v>Ram Racing</v>
      </c>
      <c r="U40" s="6">
        <f>SUMIF(_xlfn.ANCHORARRAY(sortingWEC!$EX$3),T40,sortingWEC!$EY$3:$EY$32)+SUMIF(_xlfn.ANCHORARRAY(sortingELMS!$DN$3),T40,sortingELMS!$DO$3:$DO$32)+SUMIF(sortingIMSA!$EK$3:$EK$15,T40,sortingIMSA!$EL$3:$EL$15)</f>
        <v>13</v>
      </c>
      <c r="V40" s="6">
        <f>SUMIF(_xlfn.ANCHORARRAY(sortingWEC!$EX$3),T40,sortingWEC!$EZ$3:$EZ$32)+SUMIF(_xlfn.ANCHORARRAY(sortingELMS!$DN$3),T40,sortingELMS!$DP$3:$DP$32)+SUMIF(sortingIMSA!$EK$3:$EK$15,T40,sortingIMSA!$EM$3:$EM$15)</f>
        <v>3</v>
      </c>
      <c r="W40" s="3">
        <f t="shared" si="0"/>
        <v>0.23076923076923078</v>
      </c>
      <c r="X40" s="6">
        <f>SUMIF(_xlfn.ANCHORARRAY(sortingWEC!$EX$3),T40,sortingWEC!$FB$3:$FB$32)+SUMIF(_xlfn.ANCHORARRAY(sortingELMS!$DN$3),T40,sortingELMS!$DR$3:$DR$32)+SUMIF(sortingIMSA!$EK$3:$EK$15,T40,sortingIMSA!$EO$3:$EO$15)</f>
        <v>8</v>
      </c>
      <c r="Y40" s="6">
        <f ca="1">SUMIF(sortingWEC!$D$3:$D$100,T40,sortingWEC!$DA$3:$DA$60)+SUMIF(sortingELMS!$D$3:$D$100,T40,sortingELMS!$CG$3:$CG$65)+SUMIF(sortingIMSA!$EK$3:$EK$15,T40,sortingIMSA!$DD$3:$DD$25)</f>
        <v>1</v>
      </c>
      <c r="Z40" s="3">
        <f t="shared" ca="1" si="1"/>
        <v>7.6923076923076927E-2</v>
      </c>
      <c r="AA40" s="3"/>
      <c r="AB40" s="11">
        <v>75</v>
      </c>
      <c r="AC40">
        <f>SUMIF(sortingWEC!$A$3:$A$60,AB40,sortingWEC!$CN$3:$CN$60)+SUMIF(sortingELMS!$A$3:$A$65,AB40,sortingELMS!$BT$3:$BT$65)+SUMIF(sortingIMSA!$A$3:$A$25,AB40,sortingIMSA!$CQ$3:$CQ$25)+COUNTIF(_xlfn.ANCHORARRAY(LMGTELLMRResults!$Q$2),AB40)-COUNTIF(sortingWEC!$A$3:$A$60,AB40)</f>
        <v>11</v>
      </c>
      <c r="AD40">
        <f>SUMIF(sortingWEC!$A$3:$A$60,AB40,sortingWEC!$CQ$3:$CQ$60)+SUMIF(sortingELMS!$A$3:$A$65,AB40,sortingELMS!$BW$3:$BW$65)+SUMIF(sortingIMSA!$A$3:$A$25,AB40,sortingIMSA!$CT$3:$CT$25)+SUMIF(_xlfn.ANCHORARRAY(LMGTELLMRResults!$Q$2),AB40,LMGTELLMRResults!$T$2:$T$61)</f>
        <v>1</v>
      </c>
      <c r="AE40">
        <f>SUMIF(sortingWEC!$A$3:$A$60,AB40,sortingWEC!$DA$3:$DA$60)+SUMIF(sortingELMS!$A$3:$A$65,AB40,sortingELMS!$CG$3:$CG$65)+SUMIF(sortingIMSA!$A$3:$A$25,AB40,sortingIMSA!$DD$3:$DD$25)+SUMIF(_xlfn.ANCHORARRAY(LMGTELLMRResults!$Q$2),AB40,LMGTELLMRResults!$V$2:$V$61)</f>
        <v>6</v>
      </c>
      <c r="AF40" s="3">
        <f t="shared" si="2"/>
        <v>9.0909090909090912E-2</v>
      </c>
      <c r="AG40" s="3">
        <f t="shared" si="3"/>
        <v>0.54545454545454541</v>
      </c>
    </row>
    <row r="41" spans="20:33" x14ac:dyDescent="0.25">
      <c r="T41" s="7" t="str">
        <v>Red River Sport</v>
      </c>
      <c r="U41" s="6">
        <f>SUMIF(_xlfn.ANCHORARRAY(sortingWEC!$EX$3),T41,sortingWEC!$EY$3:$EY$32)+SUMIF(_xlfn.ANCHORARRAY(sortingELMS!$DN$3),T41,sortingELMS!$DO$3:$DO$32)+SUMIF(sortingIMSA!$EK$3:$EK$15,T41,sortingIMSA!$EL$3:$EL$15)</f>
        <v>8</v>
      </c>
      <c r="V41" s="6">
        <f>SUMIF(_xlfn.ANCHORARRAY(sortingWEC!$EX$3),T41,sortingWEC!$EZ$3:$EZ$32)+SUMIF(_xlfn.ANCHORARRAY(sortingELMS!$DN$3),T41,sortingELMS!$DP$3:$DP$32)+SUMIF(sortingIMSA!$EK$3:$EK$15,T41,sortingIMSA!$EM$3:$EM$15)</f>
        <v>0</v>
      </c>
      <c r="W41" s="3" t="str">
        <f t="shared" si="0"/>
        <v/>
      </c>
      <c r="X41" s="6">
        <f>SUMIF(_xlfn.ANCHORARRAY(sortingWEC!$EX$3),T41,sortingWEC!$FB$3:$FB$32)+SUMIF(_xlfn.ANCHORARRAY(sortingELMS!$DN$3),T41,sortingELMS!$DR$3:$DR$32)+SUMIF(sortingIMSA!$EK$3:$EK$15,T41,sortingIMSA!$EO$3:$EO$15)</f>
        <v>0</v>
      </c>
      <c r="Y41" s="6">
        <f ca="1">SUMIF(sortingWEC!$D$3:$D$100,T41,sortingWEC!$DA$3:$DA$60)+SUMIF(sortingELMS!$D$3:$D$100,T41,sortingELMS!$CG$3:$CG$65)+SUMIF(sortingIMSA!$EK$3:$EK$15,T41,sortingIMSA!$DD$3:$DD$25)</f>
        <v>0</v>
      </c>
      <c r="Z41" s="3" t="str">
        <f t="shared" si="1"/>
        <v/>
      </c>
      <c r="AA41" s="3"/>
      <c r="AB41" s="11">
        <v>76</v>
      </c>
      <c r="AC41">
        <f>SUMIF(sortingWEC!$A$3:$A$60,AB41,sortingWEC!$CN$3:$CN$60)+SUMIF(sortingELMS!$A$3:$A$65,AB41,sortingELMS!$BT$3:$BT$65)+SUMIF(sortingIMSA!$A$3:$A$25,AB41,sortingIMSA!$CQ$3:$CQ$25)+COUNTIF(_xlfn.ANCHORARRAY(LMGTELLMRResults!$Q$2),AB41)-COUNTIF(sortingWEC!$A$3:$A$60,AB41)</f>
        <v>12</v>
      </c>
      <c r="AD41">
        <f>SUMIF(sortingWEC!$A$3:$A$60,AB41,sortingWEC!$CQ$3:$CQ$60)+SUMIF(sortingELMS!$A$3:$A$65,AB41,sortingELMS!$BW$3:$BW$65)+SUMIF(sortingIMSA!$A$3:$A$25,AB41,sortingIMSA!$CT$3:$CT$25)+SUMIF(_xlfn.ANCHORARRAY(LMGTELLMRResults!$Q$2),AB41,LMGTELLMRResults!$T$2:$T$61)</f>
        <v>2</v>
      </c>
      <c r="AE41">
        <f>SUMIF(sortingWEC!$A$3:$A$60,AB41,sortingWEC!$DA$3:$DA$60)+SUMIF(sortingELMS!$A$3:$A$65,AB41,sortingELMS!$CG$3:$CG$65)+SUMIF(sortingIMSA!$A$3:$A$25,AB41,sortingIMSA!$DD$3:$DD$25)+SUMIF(_xlfn.ANCHORARRAY(LMGTELLMRResults!$Q$2),AB41,LMGTELLMRResults!$V$2:$V$61)</f>
        <v>1</v>
      </c>
      <c r="AF41" s="3">
        <f t="shared" si="2"/>
        <v>0.16666666666666666</v>
      </c>
      <c r="AG41" s="3">
        <f t="shared" si="3"/>
        <v>8.3333333333333329E-2</v>
      </c>
    </row>
    <row r="42" spans="20:33" x14ac:dyDescent="0.25">
      <c r="T42" s="7" t="str">
        <v>Rinaldi Racing</v>
      </c>
      <c r="U42" s="6">
        <f>SUMIF(_xlfn.ANCHORARRAY(sortingWEC!$EX$3),T42,sortingWEC!$EY$3:$EY$32)+SUMIF(_xlfn.ANCHORARRAY(sortingELMS!$DN$3),T42,sortingELMS!$DO$3:$DO$32)+SUMIF(sortingIMSA!$EK$3:$EK$15,T42,sortingIMSA!$EL$3:$EL$15)</f>
        <v>8</v>
      </c>
      <c r="V42" s="6">
        <f>SUMIF(_xlfn.ANCHORARRAY(sortingWEC!$EX$3),T42,sortingWEC!$EZ$3:$EZ$32)+SUMIF(_xlfn.ANCHORARRAY(sortingELMS!$DN$3),T42,sortingELMS!$DP$3:$DP$32)+SUMIF(sortingIMSA!$EK$3:$EK$15,T42,sortingIMSA!$EM$3:$EM$15)</f>
        <v>1</v>
      </c>
      <c r="W42" s="3" t="str">
        <f t="shared" si="0"/>
        <v/>
      </c>
      <c r="X42" s="6">
        <f>SUMIF(_xlfn.ANCHORARRAY(sortingWEC!$EX$3),T42,sortingWEC!$FB$3:$FB$32)+SUMIF(_xlfn.ANCHORARRAY(sortingELMS!$DN$3),T42,sortingELMS!$DR$3:$DR$32)+SUMIF(sortingIMSA!$EK$3:$EK$15,T42,sortingIMSA!$EO$3:$EO$15)</f>
        <v>1</v>
      </c>
      <c r="Y42" s="6">
        <f ca="1">SUMIF(sortingWEC!$D$3:$D$100,T42,sortingWEC!$DA$3:$DA$60)+SUMIF(sortingELMS!$D$3:$D$100,T42,sortingELMS!$CG$3:$CG$65)+SUMIF(sortingIMSA!$EK$3:$EK$15,T42,sortingIMSA!$DD$3:$DD$25)</f>
        <v>2</v>
      </c>
      <c r="Z42" s="3" t="str">
        <f t="shared" si="1"/>
        <v/>
      </c>
      <c r="AA42" s="3"/>
      <c r="AB42" s="11">
        <v>77</v>
      </c>
      <c r="AC42">
        <f>SUMIF(sortingWEC!$A$3:$A$60,AB42,sortingWEC!$CN$3:$CN$60)+SUMIF(sortingELMS!$A$3:$A$65,AB42,sortingELMS!$BT$3:$BT$65)+SUMIF(sortingIMSA!$A$3:$A$25,AB42,sortingIMSA!$CQ$3:$CQ$25)+COUNTIF(_xlfn.ANCHORARRAY(LMGTELLMRResults!$Q$2),AB42)-COUNTIF(sortingWEC!$A$3:$A$60,AB42)</f>
        <v>112</v>
      </c>
      <c r="AD42">
        <f>SUMIF(sortingWEC!$A$3:$A$60,AB42,sortingWEC!$CQ$3:$CQ$60)+SUMIF(sortingELMS!$A$3:$A$65,AB42,sortingELMS!$BW$3:$BW$65)+SUMIF(sortingIMSA!$A$3:$A$25,AB42,sortingIMSA!$CT$3:$CT$25)+SUMIF(_xlfn.ANCHORARRAY(LMGTELLMRResults!$Q$2),AB42,LMGTELLMRResults!$T$2:$T$61)</f>
        <v>24</v>
      </c>
      <c r="AE42">
        <f>SUMIF(sortingWEC!$A$3:$A$60,AB42,sortingWEC!$DA$3:$DA$60)+SUMIF(sortingELMS!$A$3:$A$65,AB42,sortingELMS!$CG$3:$CG$65)+SUMIF(sortingIMSA!$A$3:$A$25,AB42,sortingIMSA!$DD$3:$DD$25)+SUMIF(_xlfn.ANCHORARRAY(LMGTELLMRResults!$Q$2),AB42,LMGTELLMRResults!$V$2:$V$61)</f>
        <v>10</v>
      </c>
      <c r="AF42" s="3">
        <f t="shared" si="2"/>
        <v>0.21428571428571427</v>
      </c>
      <c r="AG42" s="3">
        <f t="shared" si="3"/>
        <v>8.9285714285714288E-2</v>
      </c>
    </row>
    <row r="43" spans="20:33" x14ac:dyDescent="0.25">
      <c r="T43" s="7" t="str">
        <v>Risi Competizione</v>
      </c>
      <c r="U43" s="6">
        <f>SUMIF(_xlfn.ANCHORARRAY(sortingWEC!$EX$3),T43,sortingWEC!$EY$3:$EY$32)+SUMIF(_xlfn.ANCHORARRAY(sortingELMS!$DN$3),T43,sortingELMS!$DO$3:$DO$32)+SUMIF(sortingIMSA!$EK$3:$EK$15,T43,sortingIMSA!$EL$3:$EL$15)</f>
        <v>39</v>
      </c>
      <c r="V43" s="6">
        <f>SUMIF(_xlfn.ANCHORARRAY(sortingWEC!$EX$3),T43,sortingWEC!$EZ$3:$EZ$32)+SUMIF(_xlfn.ANCHORARRAY(sortingELMS!$DN$3),T43,sortingELMS!$DP$3:$DP$32)+SUMIF(sortingIMSA!$EK$3:$EK$15,T43,sortingIMSA!$EM$3:$EM$15)</f>
        <v>4</v>
      </c>
      <c r="W43" s="3">
        <f t="shared" si="0"/>
        <v>0.10256410256410256</v>
      </c>
      <c r="X43" s="6">
        <f>SUMIF(_xlfn.ANCHORARRAY(sortingWEC!$EX$3),T43,sortingWEC!$FB$3:$FB$32)+SUMIF(_xlfn.ANCHORARRAY(sortingELMS!$DN$3),T43,sortingELMS!$DR$3:$DR$32)+SUMIF(sortingIMSA!$EK$3:$EK$15,T43,sortingIMSA!$EO$3:$EO$15)</f>
        <v>14</v>
      </c>
      <c r="Y43" s="6">
        <f ca="1">SUMIF(sortingWEC!$D$3:$D$100,T43,sortingWEC!$DA$3:$DA$60)+SUMIF(sortingELMS!$D$3:$D$100,T43,sortingELMS!$CG$3:$CG$65)+SUMIF(sortingIMSA!$EK$3:$EK$15,T43,sortingIMSA!$DD$3:$DD$25)</f>
        <v>0</v>
      </c>
      <c r="Z43" s="3">
        <f t="shared" ca="1" si="1"/>
        <v>0</v>
      </c>
      <c r="AA43" s="3"/>
      <c r="AB43" s="11">
        <v>78</v>
      </c>
      <c r="AC43">
        <f>SUMIF(sortingWEC!$A$3:$A$60,AB43,sortingWEC!$CN$3:$CN$60)+SUMIF(sortingELMS!$A$3:$A$65,AB43,sortingELMS!$BT$3:$BT$65)+SUMIF(sortingIMSA!$A$3:$A$25,AB43,sortingIMSA!$CQ$3:$CQ$25)+COUNTIF(_xlfn.ANCHORARRAY(LMGTELLMRResults!$Q$2),AB43)-COUNTIF(sortingWEC!$A$3:$A$60,AB43)</f>
        <v>8</v>
      </c>
      <c r="AD43">
        <f>SUMIF(sortingWEC!$A$3:$A$60,AB43,sortingWEC!$CQ$3:$CQ$60)+SUMIF(sortingELMS!$A$3:$A$65,AB43,sortingELMS!$BW$3:$BW$65)+SUMIF(sortingIMSA!$A$3:$A$25,AB43,sortingIMSA!$CT$3:$CT$25)+SUMIF(_xlfn.ANCHORARRAY(LMGTELLMRResults!$Q$2),AB43,LMGTELLMRResults!$T$2:$T$61)</f>
        <v>0</v>
      </c>
      <c r="AE43">
        <f>SUMIF(sortingWEC!$A$3:$A$60,AB43,sortingWEC!$DA$3:$DA$60)+SUMIF(sortingELMS!$A$3:$A$65,AB43,sortingELMS!$CG$3:$CG$65)+SUMIF(sortingIMSA!$A$3:$A$25,AB43,sortingIMSA!$DD$3:$DD$25)+SUMIF(_xlfn.ANCHORARRAY(LMGTELLMRResults!$Q$2),AB43,LMGTELLMRResults!$V$2:$V$61)</f>
        <v>0</v>
      </c>
      <c r="AF43" s="3" t="str">
        <f t="shared" si="2"/>
        <v/>
      </c>
      <c r="AG43" s="3" t="str">
        <f t="shared" si="3"/>
        <v/>
      </c>
    </row>
    <row r="44" spans="20:33" x14ac:dyDescent="0.25">
      <c r="T44" s="7" t="str">
        <v>Scuderia Corsa</v>
      </c>
      <c r="U44" s="6">
        <f>SUMIF(_xlfn.ANCHORARRAY(sortingWEC!$EX$3),T44,sortingWEC!$EY$3:$EY$32)+SUMIF(_xlfn.ANCHORARRAY(sortingELMS!$DN$3),T44,sortingELMS!$DO$3:$DO$32)+SUMIF(sortingIMSA!$EK$3:$EK$15,T44,sortingIMSA!$EL$3:$EL$15)</f>
        <v>5</v>
      </c>
      <c r="V44" s="6">
        <f>SUMIF(_xlfn.ANCHORARRAY(sortingWEC!$EX$3),T44,sortingWEC!$EZ$3:$EZ$32)+SUMIF(_xlfn.ANCHORARRAY(sortingELMS!$DN$3),T44,sortingELMS!$DP$3:$DP$32)+SUMIF(sortingIMSA!$EK$3:$EK$15,T44,sortingIMSA!$EM$3:$EM$15)</f>
        <v>0</v>
      </c>
      <c r="W44" s="3" t="str">
        <f t="shared" si="0"/>
        <v/>
      </c>
      <c r="X44" s="6">
        <f>SUMIF(_xlfn.ANCHORARRAY(sortingWEC!$EX$3),T44,sortingWEC!$FB$3:$FB$32)+SUMIF(_xlfn.ANCHORARRAY(sortingELMS!$DN$3),T44,sortingELMS!$DR$3:$DR$32)+SUMIF(sortingIMSA!$EK$3:$EK$15,T44,sortingIMSA!$EO$3:$EO$15)</f>
        <v>1</v>
      </c>
      <c r="Y44" s="6">
        <f ca="1">SUMIF(sortingWEC!$D$3:$D$100,T44,sortingWEC!$DA$3:$DA$60)+SUMIF(sortingELMS!$D$3:$D$100,T44,sortingELMS!$CG$3:$CG$65)+SUMIF(sortingIMSA!$EK$3:$EK$15,T44,sortingIMSA!$DD$3:$DD$25)</f>
        <v>0</v>
      </c>
      <c r="Z44" s="3" t="str">
        <f t="shared" si="1"/>
        <v/>
      </c>
      <c r="AA44" s="3"/>
      <c r="AB44" s="11">
        <v>79</v>
      </c>
      <c r="AC44">
        <f>SUMIF(sortingWEC!$A$3:$A$60,AB44,sortingWEC!$CN$3:$CN$60)+SUMIF(sortingELMS!$A$3:$A$65,AB44,sortingELMS!$BT$3:$BT$65)+SUMIF(sortingIMSA!$A$3:$A$25,AB44,sortingIMSA!$CQ$3:$CQ$25)+COUNTIF(_xlfn.ANCHORARRAY(LMGTELLMRResults!$Q$2),AB44)-COUNTIF(sortingWEC!$A$3:$A$60,AB44)</f>
        <v>11</v>
      </c>
      <c r="AD44">
        <f>SUMIF(sortingWEC!$A$3:$A$60,AB44,sortingWEC!$CQ$3:$CQ$60)+SUMIF(sortingELMS!$A$3:$A$65,AB44,sortingELMS!$BW$3:$BW$65)+SUMIF(sortingIMSA!$A$3:$A$25,AB44,sortingIMSA!$CT$3:$CT$25)+SUMIF(_xlfn.ANCHORARRAY(LMGTELLMRResults!$Q$2),AB44,LMGTELLMRResults!$T$2:$T$61)</f>
        <v>3</v>
      </c>
      <c r="AE44">
        <f>SUMIF(sortingWEC!$A$3:$A$60,AB44,sortingWEC!$DA$3:$DA$60)+SUMIF(sortingELMS!$A$3:$A$65,AB44,sortingELMS!$CG$3:$CG$65)+SUMIF(sortingIMSA!$A$3:$A$25,AB44,sortingIMSA!$DD$3:$DD$25)+SUMIF(_xlfn.ANCHORARRAY(LMGTELLMRResults!$Q$2),AB44,LMGTELLMRResults!$V$2:$V$61)</f>
        <v>2</v>
      </c>
      <c r="AF44" s="3">
        <f t="shared" si="2"/>
        <v>0.27272727272727271</v>
      </c>
      <c r="AG44" s="3">
        <f t="shared" si="3"/>
        <v>0.18181818181818182</v>
      </c>
    </row>
    <row r="45" spans="20:33" x14ac:dyDescent="0.25">
      <c r="T45" s="7" t="str">
        <v>SMP Racing</v>
      </c>
      <c r="U45" s="6">
        <f>SUMIF(_xlfn.ANCHORARRAY(sortingWEC!$EX$3),T45,sortingWEC!$EY$3:$EY$32)+SUMIF(_xlfn.ANCHORARRAY(sortingELMS!$DN$3),T45,sortingELMS!$DO$3:$DO$32)+SUMIF(sortingIMSA!$EK$3:$EK$15,T45,sortingIMSA!$EL$3:$EL$15)</f>
        <v>13</v>
      </c>
      <c r="V45" s="6">
        <f>SUMIF(_xlfn.ANCHORARRAY(sortingWEC!$EX$3),T45,sortingWEC!$EZ$3:$EZ$32)+SUMIF(_xlfn.ANCHORARRAY(sortingELMS!$DN$3),T45,sortingELMS!$DP$3:$DP$32)+SUMIF(sortingIMSA!$EK$3:$EK$15,T45,sortingIMSA!$EM$3:$EM$15)</f>
        <v>5</v>
      </c>
      <c r="W45" s="3">
        <f t="shared" si="0"/>
        <v>0.38461538461538464</v>
      </c>
      <c r="X45" s="6">
        <f>SUMIF(_xlfn.ANCHORARRAY(sortingWEC!$EX$3),T45,sortingWEC!$FB$3:$FB$32)+SUMIF(_xlfn.ANCHORARRAY(sortingELMS!$DN$3),T45,sortingELMS!$DR$3:$DR$32)+SUMIF(sortingIMSA!$EK$3:$EK$15,T45,sortingIMSA!$EO$3:$EO$15)</f>
        <v>9</v>
      </c>
      <c r="Y45" s="6">
        <f ca="1">SUMIF(sortingWEC!$D$3:$D$100,T45,sortingWEC!$DA$3:$DA$60)+SUMIF(sortingELMS!$D$3:$D$100,T45,sortingELMS!$CG$3:$CG$65)+SUMIF(sortingIMSA!$EK$3:$EK$15,T45,sortingIMSA!$DD$3:$DD$25)</f>
        <v>5</v>
      </c>
      <c r="Z45" s="3">
        <f t="shared" ca="1" si="1"/>
        <v>0.38461538461538464</v>
      </c>
      <c r="AA45" s="3"/>
      <c r="AB45" s="11">
        <v>80</v>
      </c>
      <c r="AC45">
        <f>SUMIF(sortingWEC!$A$3:$A$60,AB45,sortingWEC!$CN$3:$CN$60)+SUMIF(sortingELMS!$A$3:$A$65,AB45,sortingELMS!$BT$3:$BT$65)+SUMIF(sortingIMSA!$A$3:$A$25,AB45,sortingIMSA!$CQ$3:$CQ$25)+COUNTIF(_xlfn.ANCHORARRAY(LMGTELLMRResults!$Q$2),AB45)-COUNTIF(sortingWEC!$A$3:$A$60,AB45)</f>
        <v>18</v>
      </c>
      <c r="AD45">
        <f>SUMIF(sortingWEC!$A$3:$A$60,AB45,sortingWEC!$CQ$3:$CQ$60)+SUMIF(sortingELMS!$A$3:$A$65,AB45,sortingELMS!$BW$3:$BW$65)+SUMIF(sortingIMSA!$A$3:$A$25,AB45,sortingIMSA!$CT$3:$CT$25)+SUMIF(_xlfn.ANCHORARRAY(LMGTELLMRResults!$Q$2),AB45,LMGTELLMRResults!$T$2:$T$61)</f>
        <v>4</v>
      </c>
      <c r="AE45">
        <f>SUMIF(sortingWEC!$A$3:$A$60,AB45,sortingWEC!$DA$3:$DA$60)+SUMIF(sortingELMS!$A$3:$A$65,AB45,sortingELMS!$CG$3:$CG$65)+SUMIF(sortingIMSA!$A$3:$A$25,AB45,sortingIMSA!$DD$3:$DD$25)+SUMIF(_xlfn.ANCHORARRAY(LMGTELLMRResults!$Q$2),AB45,LMGTELLMRResults!$V$2:$V$61)</f>
        <v>4</v>
      </c>
      <c r="AF45" s="3">
        <f t="shared" si="2"/>
        <v>0.22222222222222221</v>
      </c>
      <c r="AG45" s="3">
        <f t="shared" si="3"/>
        <v>0.22222222222222221</v>
      </c>
    </row>
    <row r="46" spans="20:33" x14ac:dyDescent="0.25">
      <c r="T46" s="7" t="str">
        <v>Spirit of Race</v>
      </c>
      <c r="U46" s="6">
        <f>SUMIF(_xlfn.ANCHORARRAY(sortingWEC!$EX$3),T46,sortingWEC!$EY$3:$EY$32)+SUMIF(_xlfn.ANCHORARRAY(sortingELMS!$DN$3),T46,sortingELMS!$DO$3:$DO$32)+SUMIF(sortingIMSA!$EK$3:$EK$15,T46,sortingIMSA!$EL$3:$EL$15)</f>
        <v>54</v>
      </c>
      <c r="V46" s="6">
        <f>SUMIF(_xlfn.ANCHORARRAY(sortingWEC!$EX$3),T46,sortingWEC!$EZ$3:$EZ$32)+SUMIF(_xlfn.ANCHORARRAY(sortingELMS!$DN$3),T46,sortingELMS!$DP$3:$DP$32)+SUMIF(sortingIMSA!$EK$3:$EK$15,T46,sortingIMSA!$EM$3:$EM$15)</f>
        <v>6</v>
      </c>
      <c r="W46" s="3">
        <f t="shared" si="0"/>
        <v>0.1111111111111111</v>
      </c>
      <c r="X46" s="6">
        <f>SUMIF(_xlfn.ANCHORARRAY(sortingWEC!$EX$3),T46,sortingWEC!$FB$3:$FB$32)+SUMIF(_xlfn.ANCHORARRAY(sortingELMS!$DN$3),T46,sortingELMS!$DR$3:$DR$32)+SUMIF(sortingIMSA!$EK$3:$EK$15,T46,sortingIMSA!$EO$3:$EO$15)</f>
        <v>22</v>
      </c>
      <c r="Y46" s="6">
        <f ca="1">SUMIF(sortingWEC!$D$3:$D$100,T46,sortingWEC!$DA$3:$DA$60)+SUMIF(sortingELMS!$D$3:$D$100,T46,sortingELMS!$CG$3:$CG$65)+SUMIF(sortingIMSA!$EK$3:$EK$15,T46,sortingIMSA!$DD$3:$DD$25)</f>
        <v>8</v>
      </c>
      <c r="Z46" s="3">
        <f t="shared" ca="1" si="1"/>
        <v>0.14814814814814814</v>
      </c>
      <c r="AA46" s="3"/>
      <c r="AB46" s="11">
        <v>81</v>
      </c>
      <c r="AC46">
        <f>SUMIF(sortingWEC!$A$3:$A$60,AB46,sortingWEC!$CN$3:$CN$60)+SUMIF(sortingELMS!$A$3:$A$65,AB46,sortingELMS!$BT$3:$BT$65)+SUMIF(sortingIMSA!$A$3:$A$25,AB46,sortingIMSA!$CQ$3:$CQ$25)+COUNTIF(_xlfn.ANCHORARRAY(LMGTELLMRResults!$Q$2),AB46)-COUNTIF(sortingWEC!$A$3:$A$60,AB46)</f>
        <v>29</v>
      </c>
      <c r="AD46">
        <f>SUMIF(sortingWEC!$A$3:$A$60,AB46,sortingWEC!$CQ$3:$CQ$60)+SUMIF(sortingELMS!$A$3:$A$65,AB46,sortingELMS!$BW$3:$BW$65)+SUMIF(sortingIMSA!$A$3:$A$25,AB46,sortingIMSA!$CT$3:$CT$25)+SUMIF(_xlfn.ANCHORARRAY(LMGTELLMRResults!$Q$2),AB46,LMGTELLMRResults!$T$2:$T$61)</f>
        <v>4</v>
      </c>
      <c r="AE46">
        <f>SUMIF(sortingWEC!$A$3:$A$60,AB46,sortingWEC!$DA$3:$DA$60)+SUMIF(sortingELMS!$A$3:$A$65,AB46,sortingELMS!$CG$3:$CG$65)+SUMIF(sortingIMSA!$A$3:$A$25,AB46,sortingIMSA!$DD$3:$DD$25)+SUMIF(_xlfn.ANCHORARRAY(LMGTELLMRResults!$Q$2),AB46,LMGTELLMRResults!$V$2:$V$61)</f>
        <v>5</v>
      </c>
      <c r="AF46" s="3">
        <f t="shared" si="2"/>
        <v>0.13793103448275862</v>
      </c>
      <c r="AG46" s="3">
        <f t="shared" si="3"/>
        <v>0.17241379310344829</v>
      </c>
    </row>
    <row r="47" spans="20:33" x14ac:dyDescent="0.25">
      <c r="T47" s="7" t="str">
        <v>SRT Motorsports</v>
      </c>
      <c r="U47" s="6">
        <f>SUMIF(_xlfn.ANCHORARRAY(sortingWEC!$EX$3),T47,sortingWEC!$EY$3:$EY$32)+SUMIF(_xlfn.ANCHORARRAY(sortingELMS!$DN$3),T47,sortingELMS!$DO$3:$DO$32)+SUMIF(sortingIMSA!$EK$3:$EK$15,T47,sortingIMSA!$EL$3:$EL$15)</f>
        <v>16</v>
      </c>
      <c r="V47" s="6">
        <f>SUMIF(_xlfn.ANCHORARRAY(sortingWEC!$EX$3),T47,sortingWEC!$EZ$3:$EZ$32)+SUMIF(_xlfn.ANCHORARRAY(sortingELMS!$DN$3),T47,sortingELMS!$DP$3:$DP$32)+SUMIF(sortingIMSA!$EK$3:$EK$15,T47,sortingIMSA!$EM$3:$EM$15)</f>
        <v>2</v>
      </c>
      <c r="W47" s="3">
        <f t="shared" si="0"/>
        <v>0.125</v>
      </c>
      <c r="X47" s="6">
        <f>SUMIF(_xlfn.ANCHORARRAY(sortingWEC!$EX$3),T47,sortingWEC!$FB$3:$FB$32)+SUMIF(_xlfn.ANCHORARRAY(sortingELMS!$DN$3),T47,sortingELMS!$DR$3:$DR$32)+SUMIF(sortingIMSA!$EK$3:$EK$15,T47,sortingIMSA!$EO$3:$EO$15)</f>
        <v>7</v>
      </c>
      <c r="Y47" s="6">
        <f ca="1">SUMIF(sortingWEC!$D$3:$D$100,T47,sortingWEC!$DA$3:$DA$60)+SUMIF(sortingELMS!$D$3:$D$100,T47,sortingELMS!$CG$3:$CG$65)+SUMIF(sortingIMSA!$EK$3:$EK$15,T47,sortingIMSA!$DD$3:$DD$25)</f>
        <v>4</v>
      </c>
      <c r="Z47" s="3">
        <f t="shared" ca="1" si="1"/>
        <v>0.25</v>
      </c>
      <c r="AA47" s="3"/>
      <c r="AB47" s="11">
        <v>82</v>
      </c>
      <c r="AC47">
        <f>SUMIF(sortingWEC!$A$3:$A$60,AB47,sortingWEC!$CN$3:$CN$60)+SUMIF(sortingELMS!$A$3:$A$65,AB47,sortingELMS!$BT$3:$BT$65)+SUMIF(sortingIMSA!$A$3:$A$25,AB47,sortingIMSA!$CQ$3:$CQ$25)+COUNTIF(_xlfn.ANCHORARRAY(LMGTELLMRResults!$Q$2),AB47)-COUNTIF(sortingWEC!$A$3:$A$60,AB47)</f>
        <v>8</v>
      </c>
      <c r="AD47">
        <f>SUMIF(sortingWEC!$A$3:$A$60,AB47,sortingWEC!$CQ$3:$CQ$60)+SUMIF(sortingELMS!$A$3:$A$65,AB47,sortingELMS!$BW$3:$BW$65)+SUMIF(sortingIMSA!$A$3:$A$25,AB47,sortingIMSA!$CT$3:$CT$25)+SUMIF(_xlfn.ANCHORARRAY(LMGTELLMRResults!$Q$2),AB47,LMGTELLMRResults!$T$2:$T$61)</f>
        <v>0</v>
      </c>
      <c r="AE47">
        <f>SUMIF(sortingWEC!$A$3:$A$60,AB47,sortingWEC!$DA$3:$DA$60)+SUMIF(sortingELMS!$A$3:$A$65,AB47,sortingELMS!$CG$3:$CG$65)+SUMIF(sortingIMSA!$A$3:$A$25,AB47,sortingIMSA!$DD$3:$DD$25)+SUMIF(_xlfn.ANCHORARRAY(LMGTELLMRResults!$Q$2),AB47,LMGTELLMRResults!$V$2:$V$61)</f>
        <v>4</v>
      </c>
      <c r="AF47" s="3" t="str">
        <f t="shared" si="2"/>
        <v/>
      </c>
      <c r="AG47" s="3" t="str">
        <f t="shared" si="3"/>
        <v/>
      </c>
    </row>
    <row r="48" spans="20:33" x14ac:dyDescent="0.25">
      <c r="T48" s="7" t="str">
        <v>Team Falken Tire</v>
      </c>
      <c r="U48" s="6">
        <f>SUMIF(_xlfn.ANCHORARRAY(sortingWEC!$EX$3),T48,sortingWEC!$EY$3:$EY$32)+SUMIF(_xlfn.ANCHORARRAY(sortingELMS!$DN$3),T48,sortingELMS!$DO$3:$DO$32)+SUMIF(sortingIMSA!$EK$3:$EK$15,T48,sortingIMSA!$EL$3:$EL$15)</f>
        <v>16</v>
      </c>
      <c r="V48" s="6">
        <f>SUMIF(_xlfn.ANCHORARRAY(sortingWEC!$EX$3),T48,sortingWEC!$EZ$3:$EZ$32)+SUMIF(_xlfn.ANCHORARRAY(sortingELMS!$DN$3),T48,sortingELMS!$DP$3:$DP$32)+SUMIF(sortingIMSA!$EK$3:$EK$15,T48,sortingIMSA!$EM$3:$EM$15)</f>
        <v>2</v>
      </c>
      <c r="W48" s="3">
        <f t="shared" si="0"/>
        <v>0.125</v>
      </c>
      <c r="X48" s="6">
        <f>SUMIF(_xlfn.ANCHORARRAY(sortingWEC!$EX$3),T48,sortingWEC!$FB$3:$FB$32)+SUMIF(_xlfn.ANCHORARRAY(sortingELMS!$DN$3),T48,sortingELMS!$DR$3:$DR$32)+SUMIF(sortingIMSA!$EK$3:$EK$15,T48,sortingIMSA!$EO$3:$EO$15)</f>
        <v>5</v>
      </c>
      <c r="Y48" s="6">
        <f ca="1">SUMIF(sortingWEC!$D$3:$D$100,T48,sortingWEC!$DA$3:$DA$60)+SUMIF(sortingELMS!$D$3:$D$100,T48,sortingELMS!$CG$3:$CG$65)+SUMIF(sortingIMSA!$EK$3:$EK$15,T48,sortingIMSA!$DD$3:$DD$25)</f>
        <v>2</v>
      </c>
      <c r="Z48" s="3">
        <f t="shared" ca="1" si="1"/>
        <v>0.125</v>
      </c>
      <c r="AA48" s="3"/>
      <c r="AB48" s="11">
        <v>83</v>
      </c>
      <c r="AC48">
        <f>SUMIF(sortingWEC!$A$3:$A$60,AB48,sortingWEC!$CN$3:$CN$60)+SUMIF(sortingELMS!$A$3:$A$65,AB48,sortingELMS!$BT$3:$BT$65)+SUMIF(sortingIMSA!$A$3:$A$25,AB48,sortingIMSA!$CQ$3:$CQ$25)+COUNTIF(_xlfn.ANCHORARRAY(LMGTELLMRResults!$Q$2),AB48)-COUNTIF(sortingWEC!$A$3:$A$60,AB48)</f>
        <v>61</v>
      </c>
      <c r="AD48">
        <f>SUMIF(sortingWEC!$A$3:$A$60,AB48,sortingWEC!$CQ$3:$CQ$60)+SUMIF(sortingELMS!$A$3:$A$65,AB48,sortingELMS!$BW$3:$BW$65)+SUMIF(sortingIMSA!$A$3:$A$25,AB48,sortingIMSA!$CT$3:$CT$25)+SUMIF(_xlfn.ANCHORARRAY(LMGTELLMRResults!$Q$2),AB48,LMGTELLMRResults!$T$2:$T$61)</f>
        <v>12</v>
      </c>
      <c r="AE48">
        <f>SUMIF(sortingWEC!$A$3:$A$60,AB48,sortingWEC!$DA$3:$DA$60)+SUMIF(sortingELMS!$A$3:$A$65,AB48,sortingELMS!$CG$3:$CG$65)+SUMIF(sortingIMSA!$A$3:$A$25,AB48,sortingIMSA!$DD$3:$DD$25)+SUMIF(_xlfn.ANCHORARRAY(LMGTELLMRResults!$Q$2),AB48,LMGTELLMRResults!$V$2:$V$61)</f>
        <v>6</v>
      </c>
      <c r="AF48" s="3">
        <f t="shared" si="2"/>
        <v>0.19672131147540983</v>
      </c>
      <c r="AG48" s="3">
        <f t="shared" si="3"/>
        <v>9.8360655737704916E-2</v>
      </c>
    </row>
    <row r="49" spans="20:33" x14ac:dyDescent="0.25">
      <c r="T49" s="7" t="str">
        <v>Team Project 1</v>
      </c>
      <c r="U49" s="6">
        <f>SUMIF(_xlfn.ANCHORARRAY(sortingWEC!$EX$3),T49,sortingWEC!$EY$3:$EY$32)+SUMIF(_xlfn.ANCHORARRAY(sortingELMS!$DN$3),T49,sortingELMS!$DO$3:$DO$32)+SUMIF(sortingIMSA!$EK$3:$EK$15,T49,sortingIMSA!$EL$3:$EL$15)</f>
        <v>46</v>
      </c>
      <c r="V49" s="6">
        <f>SUMIF(_xlfn.ANCHORARRAY(sortingWEC!$EX$3),T49,sortingWEC!$EZ$3:$EZ$32)+SUMIF(_xlfn.ANCHORARRAY(sortingELMS!$DN$3),T49,sortingELMS!$DP$3:$DP$32)+SUMIF(sortingIMSA!$EK$3:$EK$15,T49,sortingIMSA!$EM$3:$EM$15)</f>
        <v>5</v>
      </c>
      <c r="W49" s="3">
        <f t="shared" si="0"/>
        <v>0.10869565217391304</v>
      </c>
      <c r="X49" s="6">
        <f>SUMIF(_xlfn.ANCHORARRAY(sortingWEC!$EX$3),T49,sortingWEC!$FB$3:$FB$32)+SUMIF(_xlfn.ANCHORARRAY(sortingELMS!$DN$3),T49,sortingELMS!$DR$3:$DR$32)+SUMIF(sortingIMSA!$EK$3:$EK$15,T49,sortingIMSA!$EO$3:$EO$15)</f>
        <v>18</v>
      </c>
      <c r="Y49" s="6">
        <f ca="1">SUMIF(sortingWEC!$D$3:$D$100,T49,sortingWEC!$DA$3:$DA$60)+SUMIF(sortingELMS!$D$3:$D$100,T49,sortingELMS!$CG$3:$CG$65)+SUMIF(sortingIMSA!$EK$3:$EK$15,T49,sortingIMSA!$DD$3:$DD$25)</f>
        <v>6</v>
      </c>
      <c r="Z49" s="3">
        <f t="shared" ca="1" si="1"/>
        <v>0.13043478260869565</v>
      </c>
      <c r="AA49" s="3"/>
      <c r="AB49" s="11">
        <v>84</v>
      </c>
      <c r="AC49">
        <f>SUMIF(sortingWEC!$A$3:$A$60,AB49,sortingWEC!$CN$3:$CN$60)+SUMIF(sortingELMS!$A$3:$A$65,AB49,sortingELMS!$BT$3:$BT$65)+SUMIF(sortingIMSA!$A$3:$A$25,AB49,sortingIMSA!$CQ$3:$CQ$25)+COUNTIF(_xlfn.ANCHORARRAY(LMGTELLMRResults!$Q$2),AB49)-COUNTIF(sortingWEC!$A$3:$A$60,AB49)</f>
        <v>1</v>
      </c>
      <c r="AD49">
        <f>SUMIF(sortingWEC!$A$3:$A$60,AB49,sortingWEC!$CQ$3:$CQ$60)+SUMIF(sortingELMS!$A$3:$A$65,AB49,sortingELMS!$BW$3:$BW$65)+SUMIF(sortingIMSA!$A$3:$A$25,AB49,sortingIMSA!$CT$3:$CT$25)+SUMIF(_xlfn.ANCHORARRAY(LMGTELLMRResults!$Q$2),AB49,LMGTELLMRResults!$T$2:$T$61)</f>
        <v>1</v>
      </c>
      <c r="AE49">
        <f>SUMIF(sortingWEC!$A$3:$A$60,AB49,sortingWEC!$DA$3:$DA$60)+SUMIF(sortingELMS!$A$3:$A$65,AB49,sortingELMS!$CG$3:$CG$65)+SUMIF(sortingIMSA!$A$3:$A$25,AB49,sortingIMSA!$DD$3:$DD$25)+SUMIF(_xlfn.ANCHORARRAY(LMGTELLMRResults!$Q$2),AB49,LMGTELLMRResults!$V$2:$V$61)</f>
        <v>0</v>
      </c>
      <c r="AF49" s="3" t="str">
        <f t="shared" si="2"/>
        <v/>
      </c>
      <c r="AG49" s="3" t="str">
        <f t="shared" si="3"/>
        <v/>
      </c>
    </row>
    <row r="50" spans="20:33" x14ac:dyDescent="0.25">
      <c r="T50" s="7" t="str">
        <v>Team Sofrev-ASP</v>
      </c>
      <c r="U50" s="6">
        <f>SUMIF(_xlfn.ANCHORARRAY(sortingWEC!$EX$3),T50,sortingWEC!$EY$3:$EY$32)+SUMIF(_xlfn.ANCHORARRAY(sortingELMS!$DN$3),T50,sortingELMS!$DO$3:$DO$32)+SUMIF(sortingIMSA!$EK$3:$EK$15,T50,sortingIMSA!$EL$3:$EL$15)</f>
        <v>3</v>
      </c>
      <c r="V50" s="6">
        <f>SUMIF(_xlfn.ANCHORARRAY(sortingWEC!$EX$3),T50,sortingWEC!$EZ$3:$EZ$32)+SUMIF(_xlfn.ANCHORARRAY(sortingELMS!$DN$3),T50,sortingELMS!$DP$3:$DP$32)+SUMIF(sortingIMSA!$EK$3:$EK$15,T50,sortingIMSA!$EM$3:$EM$15)</f>
        <v>0</v>
      </c>
      <c r="W50" s="3" t="str">
        <f t="shared" si="0"/>
        <v/>
      </c>
      <c r="X50" s="6">
        <f>SUMIF(_xlfn.ANCHORARRAY(sortingWEC!$EX$3),T50,sortingWEC!$FB$3:$FB$32)+SUMIF(_xlfn.ANCHORARRAY(sortingELMS!$DN$3),T50,sortingELMS!$DR$3:$DR$32)+SUMIF(sortingIMSA!$EK$3:$EK$15,T50,sortingIMSA!$EO$3:$EO$15)</f>
        <v>0</v>
      </c>
      <c r="Y50" s="6">
        <f ca="1">SUMIF(sortingWEC!$D$3:$D$100,T50,sortingWEC!$DA$3:$DA$60)+SUMIF(sortingELMS!$D$3:$D$100,T50,sortingELMS!$CG$3:$CG$65)+SUMIF(sortingIMSA!$EK$3:$EK$15,T50,sortingIMSA!$DD$3:$DD$25)</f>
        <v>2</v>
      </c>
      <c r="Z50" s="3" t="str">
        <f t="shared" si="1"/>
        <v/>
      </c>
      <c r="AA50" s="3"/>
      <c r="AB50" s="11">
        <v>85</v>
      </c>
      <c r="AC50">
        <f>SUMIF(sortingWEC!$A$3:$A$60,AB50,sortingWEC!$CN$3:$CN$60)+SUMIF(sortingELMS!$A$3:$A$65,AB50,sortingELMS!$BT$3:$BT$65)+SUMIF(sortingIMSA!$A$3:$A$25,AB50,sortingIMSA!$CQ$3:$CQ$25)+COUNTIF(_xlfn.ANCHORARRAY(LMGTELLMRResults!$Q$2),AB50)-COUNTIF(sortingWEC!$A$3:$A$60,AB50)</f>
        <v>23</v>
      </c>
      <c r="AD50">
        <f>SUMIF(sortingWEC!$A$3:$A$60,AB50,sortingWEC!$CQ$3:$CQ$60)+SUMIF(sortingELMS!$A$3:$A$65,AB50,sortingELMS!$BW$3:$BW$65)+SUMIF(sortingIMSA!$A$3:$A$25,AB50,sortingIMSA!$CT$3:$CT$25)+SUMIF(_xlfn.ANCHORARRAY(LMGTELLMRResults!$Q$2),AB50,LMGTELLMRResults!$T$2:$T$61)</f>
        <v>1</v>
      </c>
      <c r="AE50">
        <f>SUMIF(sortingWEC!$A$3:$A$60,AB50,sortingWEC!$DA$3:$DA$60)+SUMIF(sortingELMS!$A$3:$A$65,AB50,sortingELMS!$CG$3:$CG$65)+SUMIF(sortingIMSA!$A$3:$A$25,AB50,sortingIMSA!$DD$3:$DD$25)+SUMIF(_xlfn.ANCHORARRAY(LMGTELLMRResults!$Q$2),AB50,LMGTELLMRResults!$V$2:$V$61)</f>
        <v>1</v>
      </c>
      <c r="AF50" s="3">
        <f t="shared" si="2"/>
        <v>4.3478260869565216E-2</v>
      </c>
      <c r="AG50" s="3">
        <f t="shared" si="3"/>
        <v>4.3478260869565216E-2</v>
      </c>
    </row>
    <row r="51" spans="20:33" x14ac:dyDescent="0.25">
      <c r="T51" s="7" t="str">
        <v>TF Sport</v>
      </c>
      <c r="U51" s="6">
        <f>SUMIF(_xlfn.ANCHORARRAY(sortingWEC!$EX$3),T51,sortingWEC!$EY$3:$EY$32)+SUMIF(_xlfn.ANCHORARRAY(sortingELMS!$DN$3),T51,sortingELMS!$DO$3:$DO$32)+SUMIF(sortingIMSA!$EK$3:$EK$15,T51,sortingIMSA!$EL$3:$EL$15)</f>
        <v>57</v>
      </c>
      <c r="V51" s="6">
        <f>SUMIF(_xlfn.ANCHORARRAY(sortingWEC!$EX$3),T51,sortingWEC!$EZ$3:$EZ$32)+SUMIF(_xlfn.ANCHORARRAY(sortingELMS!$DN$3),T51,sortingELMS!$DP$3:$DP$32)+SUMIF(sortingIMSA!$EK$3:$EK$15,T51,sortingIMSA!$EM$3:$EM$15)</f>
        <v>9</v>
      </c>
      <c r="W51" s="3">
        <f t="shared" si="0"/>
        <v>0.15789473684210525</v>
      </c>
      <c r="X51" s="6">
        <f>SUMIF(_xlfn.ANCHORARRAY(sortingWEC!$EX$3),T51,sortingWEC!$FB$3:$FB$32)+SUMIF(_xlfn.ANCHORARRAY(sortingELMS!$DN$3),T51,sortingELMS!$DR$3:$DR$32)+SUMIF(sortingIMSA!$EK$3:$EK$15,T51,sortingIMSA!$EO$3:$EO$15)</f>
        <v>25</v>
      </c>
      <c r="Y51" s="6">
        <f ca="1">SUMIF(sortingWEC!$D$3:$D$100,T51,sortingWEC!$DA$3:$DA$60)+SUMIF(sortingELMS!$D$3:$D$100,T51,sortingELMS!$CG$3:$CG$65)+SUMIF(sortingIMSA!$EK$3:$EK$15,T51,sortingIMSA!$DD$3:$DD$25)</f>
        <v>7</v>
      </c>
      <c r="Z51" s="3">
        <f t="shared" ca="1" si="1"/>
        <v>0.12280701754385964</v>
      </c>
      <c r="AA51" s="3"/>
      <c r="AB51" s="11">
        <v>86</v>
      </c>
      <c r="AC51">
        <f>SUMIF(sortingWEC!$A$3:$A$60,AB51,sortingWEC!$CN$3:$CN$60)+SUMIF(sortingELMS!$A$3:$A$65,AB51,sortingELMS!$BT$3:$BT$65)+SUMIF(sortingIMSA!$A$3:$A$25,AB51,sortingIMSA!$CQ$3:$CQ$25)+COUNTIF(_xlfn.ANCHORARRAY(LMGTELLMRResults!$Q$2),AB51)-COUNTIF(sortingWEC!$A$3:$A$60,AB51)</f>
        <v>59</v>
      </c>
      <c r="AD51">
        <f>SUMIF(sortingWEC!$A$3:$A$60,AB51,sortingWEC!$CQ$3:$CQ$60)+SUMIF(sortingELMS!$A$3:$A$65,AB51,sortingELMS!$BW$3:$BW$65)+SUMIF(sortingIMSA!$A$3:$A$25,AB51,sortingIMSA!$CT$3:$CT$25)+SUMIF(_xlfn.ANCHORARRAY(LMGTELLMRResults!$Q$2),AB51,LMGTELLMRResults!$T$2:$T$61)</f>
        <v>1</v>
      </c>
      <c r="AE51">
        <f>SUMIF(sortingWEC!$A$3:$A$60,AB51,sortingWEC!$DA$3:$DA$60)+SUMIF(sortingELMS!$A$3:$A$65,AB51,sortingELMS!$CG$3:$CG$65)+SUMIF(sortingIMSA!$A$3:$A$25,AB51,sortingIMSA!$DD$3:$DD$25)+SUMIF(_xlfn.ANCHORARRAY(LMGTELLMRResults!$Q$2),AB51,LMGTELLMRResults!$V$2:$V$61)</f>
        <v>6</v>
      </c>
      <c r="AF51" s="3">
        <f t="shared" si="2"/>
        <v>1.6949152542372881E-2</v>
      </c>
      <c r="AG51" s="3">
        <f t="shared" si="3"/>
        <v>0.10169491525423729</v>
      </c>
    </row>
    <row r="52" spans="20:33" x14ac:dyDescent="0.25">
      <c r="T52" s="7" t="str">
        <v>WeatherTech Racing</v>
      </c>
      <c r="U52" s="6">
        <f>SUMIF(_xlfn.ANCHORARRAY(sortingWEC!$EX$3),T52,sortingWEC!$EY$3:$EY$32)+SUMIF(_xlfn.ANCHORARRAY(sortingELMS!$DN$3),T52,sortingELMS!$DO$3:$DO$32)+SUMIF(sortingIMSA!$EK$3:$EK$15,T52,sortingIMSA!$EL$3:$EL$15)</f>
        <v>11</v>
      </c>
      <c r="V52" s="6">
        <f>SUMIF(_xlfn.ANCHORARRAY(sortingWEC!$EX$3),T52,sortingWEC!$EZ$3:$EZ$32)+SUMIF(_xlfn.ANCHORARRAY(sortingELMS!$DN$3),T52,sortingELMS!$DP$3:$DP$32)+SUMIF(sortingIMSA!$EK$3:$EK$15,T52,sortingIMSA!$EM$3:$EM$15)</f>
        <v>3</v>
      </c>
      <c r="W52" s="3">
        <f t="shared" si="0"/>
        <v>0.27272727272727271</v>
      </c>
      <c r="X52" s="6">
        <f>SUMIF(_xlfn.ANCHORARRAY(sortingWEC!$EX$3),T52,sortingWEC!$FB$3:$FB$32)+SUMIF(_xlfn.ANCHORARRAY(sortingELMS!$DN$3),T52,sortingELMS!$DR$3:$DR$32)+SUMIF(sortingIMSA!$EK$3:$EK$15,T52,sortingIMSA!$EO$3:$EO$15)</f>
        <v>7</v>
      </c>
      <c r="Y52" s="6">
        <f ca="1">SUMIF(sortingWEC!$D$3:$D$100,T52,sortingWEC!$DA$3:$DA$60)+SUMIF(sortingELMS!$D$3:$D$100,T52,sortingELMS!$CG$3:$CG$65)+SUMIF(sortingIMSA!$EK$3:$EK$15,T52,sortingIMSA!$DD$3:$DD$25)</f>
        <v>1</v>
      </c>
      <c r="Z52" s="3">
        <f t="shared" ca="1" si="1"/>
        <v>9.0909090909090912E-2</v>
      </c>
      <c r="AA52" s="3"/>
      <c r="AB52" s="11">
        <v>88</v>
      </c>
      <c r="AC52">
        <f>SUMIF(sortingWEC!$A$3:$A$60,AB52,sortingWEC!$CN$3:$CN$60)+SUMIF(sortingELMS!$A$3:$A$65,AB52,sortingELMS!$BT$3:$BT$65)+SUMIF(sortingIMSA!$A$3:$A$25,AB52,sortingIMSA!$CQ$3:$CQ$25)+COUNTIF(_xlfn.ANCHORARRAY(LMGTELLMRResults!$Q$2),AB52)-COUNTIF(sortingWEC!$A$3:$A$60,AB52)</f>
        <v>88</v>
      </c>
      <c r="AD52">
        <f>SUMIF(sortingWEC!$A$3:$A$60,AB52,sortingWEC!$CQ$3:$CQ$60)+SUMIF(sortingELMS!$A$3:$A$65,AB52,sortingELMS!$BW$3:$BW$65)+SUMIF(sortingIMSA!$A$3:$A$25,AB52,sortingIMSA!$CT$3:$CT$25)+SUMIF(_xlfn.ANCHORARRAY(LMGTELLMRResults!$Q$2),AB52,LMGTELLMRResults!$T$2:$T$61)</f>
        <v>10</v>
      </c>
      <c r="AE52">
        <f>SUMIF(sortingWEC!$A$3:$A$60,AB52,sortingWEC!$DA$3:$DA$60)+SUMIF(sortingELMS!$A$3:$A$65,AB52,sortingELMS!$CG$3:$CG$65)+SUMIF(sortingIMSA!$A$3:$A$25,AB52,sortingIMSA!$DD$3:$DD$25)+SUMIF(_xlfn.ANCHORARRAY(LMGTELLMRResults!$Q$2),AB52,LMGTELLMRResults!$V$2:$V$61)</f>
        <v>17</v>
      </c>
      <c r="AF52" s="3">
        <f t="shared" si="2"/>
        <v>0.11363636363636363</v>
      </c>
      <c r="AG52" s="3">
        <f t="shared" si="3"/>
        <v>0.19318181818181818</v>
      </c>
    </row>
    <row r="53" spans="20:33" x14ac:dyDescent="0.25">
      <c r="U53" s="6">
        <f>SUMIF(_xlfn.ANCHORARRAY(sortingWEC!$EX$3),T53,sortingWEC!$EY$3:$EY$32)+SUMIF(_xlfn.ANCHORARRAY(sortingELMS!$DN$3),T53,sortingELMS!$DO$3:$DO$32)+SUMIF(sortingIMSA!$EK$3:$EK$15,T53,sortingIMSA!$EL$3:$EL$15)</f>
        <v>0</v>
      </c>
      <c r="V53" s="6">
        <f>SUMIF(_xlfn.ANCHORARRAY(sortingWEC!$EX$3),T53,sortingWEC!$EZ$3:$EZ$32)+SUMIF(_xlfn.ANCHORARRAY(sortingELMS!$DN$3),T53,sortingELMS!$DP$3:$DP$32)+SUMIF(sortingIMSA!$EK$3:$EK$15,T53,sortingIMSA!$EM$3:$EM$15)</f>
        <v>0</v>
      </c>
      <c r="W53" s="3"/>
      <c r="X53" s="6">
        <f>SUMIF(_xlfn.ANCHORARRAY(sortingWEC!$EX$3),T53,sortingWEC!$FB$3:$FB$32)+SUMIF(_xlfn.ANCHORARRAY(sortingELMS!$DN$3),T53,sortingELMS!$DR$3:$DR$32)+SUMIF(sortingIMSA!$EK$3:$EK$15,T53,sortingIMSA!$EO$3:$EO$15)</f>
        <v>0</v>
      </c>
      <c r="Y53" s="6"/>
      <c r="Z53" s="6"/>
      <c r="AA53" s="3"/>
      <c r="AB53" s="11">
        <v>89</v>
      </c>
      <c r="AC53">
        <f>SUMIF(sortingWEC!$A$3:$A$60,AB53,sortingWEC!$CN$3:$CN$60)+SUMIF(sortingELMS!$A$3:$A$65,AB53,sortingELMS!$BT$3:$BT$65)+SUMIF(sortingIMSA!$A$3:$A$25,AB53,sortingIMSA!$CQ$3:$CQ$25)+COUNTIF(_xlfn.ANCHORARRAY(LMGTELLMRResults!$Q$2),AB53)-COUNTIF(sortingWEC!$A$3:$A$60,AB53)</f>
        <v>1</v>
      </c>
      <c r="AD53">
        <f>SUMIF(sortingWEC!$A$3:$A$60,AB53,sortingWEC!$CQ$3:$CQ$60)+SUMIF(sortingELMS!$A$3:$A$65,AB53,sortingELMS!$BW$3:$BW$65)+SUMIF(sortingIMSA!$A$3:$A$25,AB53,sortingIMSA!$CT$3:$CT$25)+SUMIF(_xlfn.ANCHORARRAY(LMGTELLMRResults!$Q$2),AB53,LMGTELLMRResults!$T$2:$T$61)</f>
        <v>0</v>
      </c>
      <c r="AE53">
        <f>SUMIF(sortingWEC!$A$3:$A$60,AB53,sortingWEC!$DA$3:$DA$60)+SUMIF(sortingELMS!$A$3:$A$65,AB53,sortingELMS!$CG$3:$CG$65)+SUMIF(sortingIMSA!$A$3:$A$25,AB53,sortingIMSA!$DD$3:$DD$25)+SUMIF(_xlfn.ANCHORARRAY(LMGTELLMRResults!$Q$2),AB53,LMGTELLMRResults!$V$2:$V$61)</f>
        <v>1</v>
      </c>
      <c r="AF53" s="3" t="str">
        <f t="shared" si="2"/>
        <v/>
      </c>
      <c r="AG53" s="3" t="str">
        <f t="shared" si="3"/>
        <v/>
      </c>
    </row>
    <row r="54" spans="20:33" x14ac:dyDescent="0.25">
      <c r="AA54" s="3"/>
      <c r="AB54" s="11">
        <v>90</v>
      </c>
      <c r="AC54">
        <f>SUMIF(sortingWEC!$A$3:$A$60,AB54,sortingWEC!$CN$3:$CN$60)+SUMIF(sortingELMS!$A$3:$A$65,AB54,sortingELMS!$BT$3:$BT$65)+SUMIF(sortingIMSA!$A$3:$A$25,AB54,sortingIMSA!$CQ$3:$CQ$25)+COUNTIF(_xlfn.ANCHORARRAY(LMGTELLMRResults!$Q$2),AB54)-COUNTIF(sortingWEC!$A$3:$A$60,AB54)</f>
        <v>24</v>
      </c>
      <c r="AD54">
        <f>SUMIF(sortingWEC!$A$3:$A$60,AB54,sortingWEC!$CQ$3:$CQ$60)+SUMIF(sortingELMS!$A$3:$A$65,AB54,sortingELMS!$BW$3:$BW$65)+SUMIF(sortingIMSA!$A$3:$A$25,AB54,sortingIMSA!$CT$3:$CT$25)+SUMIF(_xlfn.ANCHORARRAY(LMGTELLMRResults!$Q$2),AB54,LMGTELLMRResults!$T$2:$T$61)</f>
        <v>6</v>
      </c>
      <c r="AE54">
        <f>SUMIF(sortingWEC!$A$3:$A$60,AB54,sortingWEC!$DA$3:$DA$60)+SUMIF(sortingELMS!$A$3:$A$65,AB54,sortingELMS!$CG$3:$CG$65)+SUMIF(sortingIMSA!$A$3:$A$25,AB54,sortingIMSA!$DD$3:$DD$25)+SUMIF(_xlfn.ANCHORARRAY(LMGTELLMRResults!$Q$2),AB54,LMGTELLMRResults!$V$2:$V$61)</f>
        <v>6</v>
      </c>
      <c r="AF54" s="3">
        <f t="shared" si="2"/>
        <v>0.25</v>
      </c>
      <c r="AG54" s="3">
        <f t="shared" si="3"/>
        <v>0.25</v>
      </c>
    </row>
    <row r="55" spans="20:33" x14ac:dyDescent="0.25">
      <c r="U55" s="3"/>
      <c r="V55" s="3"/>
      <c r="W55" s="3"/>
      <c r="X55" s="3"/>
      <c r="Y55" s="3"/>
      <c r="Z55" s="3"/>
      <c r="AA55" s="3"/>
      <c r="AB55" s="11">
        <v>91</v>
      </c>
      <c r="AC55">
        <f>SUMIF(sortingWEC!$A$3:$A$60,AB55,sortingWEC!$CN$3:$CN$60)+SUMIF(sortingELMS!$A$3:$A$65,AB55,sortingELMS!$BT$3:$BT$65)+SUMIF(sortingIMSA!$A$3:$A$25,AB55,sortingIMSA!$CQ$3:$CQ$25)+COUNTIF(_xlfn.ANCHORARRAY(LMGTELLMRResults!$Q$2),AB55)-COUNTIF(sortingWEC!$A$3:$A$60,AB55)</f>
        <v>67</v>
      </c>
      <c r="AD55">
        <f>SUMIF(sortingWEC!$A$3:$A$60,AB55,sortingWEC!$CQ$3:$CQ$60)+SUMIF(sortingELMS!$A$3:$A$65,AB55,sortingELMS!$BW$3:$BW$65)+SUMIF(sortingIMSA!$A$3:$A$25,AB55,sortingIMSA!$CT$3:$CT$25)+SUMIF(_xlfn.ANCHORARRAY(LMGTELLMRResults!$Q$2),AB55,LMGTELLMRResults!$T$2:$T$61)</f>
        <v>7</v>
      </c>
      <c r="AE55">
        <f>SUMIF(sortingWEC!$A$3:$A$60,AB55,sortingWEC!$DA$3:$DA$60)+SUMIF(sortingELMS!$A$3:$A$65,AB55,sortingELMS!$CG$3:$CG$65)+SUMIF(sortingIMSA!$A$3:$A$25,AB55,sortingIMSA!$DD$3:$DD$25)+SUMIF(_xlfn.ANCHORARRAY(LMGTELLMRResults!$Q$2),AB55,LMGTELLMRResults!$V$2:$V$61)</f>
        <v>2</v>
      </c>
      <c r="AF55" s="3">
        <f t="shared" si="2"/>
        <v>0.1044776119402985</v>
      </c>
      <c r="AG55" s="3">
        <f t="shared" si="3"/>
        <v>2.9850746268656716E-2</v>
      </c>
    </row>
    <row r="56" spans="20:33" x14ac:dyDescent="0.25">
      <c r="AB56" s="11">
        <v>92</v>
      </c>
      <c r="AC56">
        <f>SUMIF(sortingWEC!$A$3:$A$60,AB56,sortingWEC!$CN$3:$CN$60)+SUMIF(sortingELMS!$A$3:$A$65,AB56,sortingELMS!$BT$3:$BT$65)+SUMIF(sortingIMSA!$A$3:$A$25,AB56,sortingIMSA!$CQ$3:$CQ$25)+COUNTIF(_xlfn.ANCHORARRAY(LMGTELLMRResults!$Q$2),AB56)-COUNTIF(sortingWEC!$A$3:$A$60,AB56)</f>
        <v>56</v>
      </c>
      <c r="AD56">
        <f>SUMIF(sortingWEC!$A$3:$A$60,AB56,sortingWEC!$CQ$3:$CQ$60)+SUMIF(sortingELMS!$A$3:$A$65,AB56,sortingELMS!$BW$3:$BW$65)+SUMIF(sortingIMSA!$A$3:$A$25,AB56,sortingIMSA!$CT$3:$CT$25)+SUMIF(_xlfn.ANCHORARRAY(LMGTELLMRResults!$Q$2),AB56,LMGTELLMRResults!$T$2:$T$61)</f>
        <v>14</v>
      </c>
      <c r="AE56">
        <f>SUMIF(sortingWEC!$A$3:$A$60,AB56,sortingWEC!$DA$3:$DA$60)+SUMIF(sortingELMS!$A$3:$A$65,AB56,sortingELMS!$CG$3:$CG$65)+SUMIF(sortingIMSA!$A$3:$A$25,AB56,sortingIMSA!$DD$3:$DD$25)+SUMIF(_xlfn.ANCHORARRAY(LMGTELLMRResults!$Q$2),AB56,LMGTELLMRResults!$V$2:$V$61)</f>
        <v>8</v>
      </c>
      <c r="AF56" s="3">
        <f t="shared" si="2"/>
        <v>0.25</v>
      </c>
      <c r="AG56" s="3">
        <f t="shared" si="3"/>
        <v>0.14285714285714285</v>
      </c>
    </row>
    <row r="57" spans="20:33" x14ac:dyDescent="0.25">
      <c r="AB57" s="11">
        <v>93</v>
      </c>
      <c r="AC57">
        <f>SUMIF(sortingWEC!$A$3:$A$60,AB57,sortingWEC!$CN$3:$CN$60)+SUMIF(sortingELMS!$A$3:$A$65,AB57,sortingELMS!$BT$3:$BT$65)+SUMIF(sortingIMSA!$A$3:$A$25,AB57,sortingIMSA!$CQ$3:$CQ$25)+COUNTIF(_xlfn.ANCHORARRAY(LMGTELLMRResults!$Q$2),AB57)-COUNTIF(sortingWEC!$A$3:$A$60,AB57)</f>
        <v>29</v>
      </c>
      <c r="AD57">
        <f>SUMIF(sortingWEC!$A$3:$A$60,AB57,sortingWEC!$CQ$3:$CQ$60)+SUMIF(sortingELMS!$A$3:$A$65,AB57,sortingELMS!$BW$3:$BW$65)+SUMIF(sortingIMSA!$A$3:$A$25,AB57,sortingIMSA!$CT$3:$CT$25)+SUMIF(_xlfn.ANCHORARRAY(LMGTELLMRResults!$Q$2),AB57,LMGTELLMRResults!$T$2:$T$61)</f>
        <v>2</v>
      </c>
      <c r="AE57">
        <f>SUMIF(sortingWEC!$A$3:$A$60,AB57,sortingWEC!$DA$3:$DA$60)+SUMIF(sortingELMS!$A$3:$A$65,AB57,sortingELMS!$CG$3:$CG$65)+SUMIF(sortingIMSA!$A$3:$A$25,AB57,sortingIMSA!$DD$3:$DD$25)+SUMIF(_xlfn.ANCHORARRAY(LMGTELLMRResults!$Q$2),AB57,LMGTELLMRResults!$V$2:$V$61)</f>
        <v>2</v>
      </c>
      <c r="AF57" s="3">
        <f t="shared" si="2"/>
        <v>6.8965517241379309E-2</v>
      </c>
      <c r="AG57" s="3">
        <f t="shared" si="3"/>
        <v>6.8965517241379309E-2</v>
      </c>
    </row>
    <row r="58" spans="20:33" x14ac:dyDescent="0.25">
      <c r="AB58" s="11">
        <v>94</v>
      </c>
      <c r="AC58">
        <f>SUMIF(sortingWEC!$A$3:$A$60,AB58,sortingWEC!$CN$3:$CN$60)+SUMIF(sortingELMS!$A$3:$A$65,AB58,sortingELMS!$BT$3:$BT$65)+SUMIF(sortingIMSA!$A$3:$A$25,AB58,sortingIMSA!$CQ$3:$CQ$25)+COUNTIF(_xlfn.ANCHORARRAY(LMGTELLMRResults!$Q$2),AB58)-COUNTIF(sortingWEC!$A$3:$A$60,AB58)</f>
        <v>1</v>
      </c>
      <c r="AD58">
        <f>SUMIF(sortingWEC!$A$3:$A$60,AB58,sortingWEC!$CQ$3:$CQ$60)+SUMIF(sortingELMS!$A$3:$A$65,AB58,sortingELMS!$BW$3:$BW$65)+SUMIF(sortingIMSA!$A$3:$A$25,AB58,sortingIMSA!$CT$3:$CT$25)+SUMIF(_xlfn.ANCHORARRAY(LMGTELLMRResults!$Q$2),AB58,LMGTELLMRResults!$T$2:$T$61)</f>
        <v>0</v>
      </c>
      <c r="AE58">
        <f>SUMIF(sortingWEC!$A$3:$A$60,AB58,sortingWEC!$DA$3:$DA$60)+SUMIF(sortingELMS!$A$3:$A$65,AB58,sortingELMS!$CG$3:$CG$65)+SUMIF(sortingIMSA!$A$3:$A$25,AB58,sortingIMSA!$DD$3:$DD$25)+SUMIF(_xlfn.ANCHORARRAY(LMGTELLMRResults!$Q$2),AB58,LMGTELLMRResults!$V$2:$V$61)</f>
        <v>1</v>
      </c>
      <c r="AF58" s="3" t="str">
        <f t="shared" si="2"/>
        <v/>
      </c>
      <c r="AG58" s="3" t="str">
        <f t="shared" si="3"/>
        <v/>
      </c>
    </row>
    <row r="59" spans="20:33" x14ac:dyDescent="0.25">
      <c r="AB59" s="11">
        <v>95</v>
      </c>
      <c r="AC59">
        <f>SUMIF(sortingWEC!$A$3:$A$60,AB59,sortingWEC!$CN$3:$CN$60)+SUMIF(sortingELMS!$A$3:$A$65,AB59,sortingELMS!$BT$3:$BT$65)+SUMIF(sortingIMSA!$A$3:$A$25,AB59,sortingIMSA!$CQ$3:$CQ$25)+COUNTIF(_xlfn.ANCHORARRAY(LMGTELLMRResults!$Q$2),AB59)-COUNTIF(sortingWEC!$A$3:$A$60,AB59)</f>
        <v>68</v>
      </c>
      <c r="AD59">
        <f>SUMIF(sortingWEC!$A$3:$A$60,AB59,sortingWEC!$CQ$3:$CQ$60)+SUMIF(sortingELMS!$A$3:$A$65,AB59,sortingELMS!$BW$3:$BW$65)+SUMIF(sortingIMSA!$A$3:$A$25,AB59,sortingIMSA!$CT$3:$CT$25)+SUMIF(_xlfn.ANCHORARRAY(LMGTELLMRResults!$Q$2),AB59,LMGTELLMRResults!$T$2:$T$61)</f>
        <v>15</v>
      </c>
      <c r="AE59">
        <f>SUMIF(sortingWEC!$A$3:$A$60,AB59,sortingWEC!$DA$3:$DA$60)+SUMIF(sortingELMS!$A$3:$A$65,AB59,sortingELMS!$CG$3:$CG$65)+SUMIF(sortingIMSA!$A$3:$A$25,AB59,sortingIMSA!$DD$3:$DD$25)+SUMIF(_xlfn.ANCHORARRAY(LMGTELLMRResults!$Q$2),AB59,LMGTELLMRResults!$V$2:$V$61)</f>
        <v>8</v>
      </c>
      <c r="AF59" s="3">
        <f t="shared" si="2"/>
        <v>0.22058823529411764</v>
      </c>
      <c r="AG59" s="3">
        <f t="shared" si="3"/>
        <v>0.11764705882352941</v>
      </c>
    </row>
    <row r="60" spans="20:33" x14ac:dyDescent="0.25">
      <c r="AB60" s="11">
        <v>96</v>
      </c>
      <c r="AC60">
        <f>SUMIF(sortingWEC!$A$3:$A$60,AB60,sortingWEC!$CN$3:$CN$60)+SUMIF(sortingELMS!$A$3:$A$65,AB60,sortingELMS!$BT$3:$BT$65)+SUMIF(sortingIMSA!$A$3:$A$25,AB60,sortingIMSA!$CQ$3:$CQ$25)+COUNTIF(_xlfn.ANCHORARRAY(LMGTELLMRResults!$Q$2),AB60)-COUNTIF(sortingWEC!$A$3:$A$60,AB60)</f>
        <v>15</v>
      </c>
      <c r="AD60">
        <f>SUMIF(sortingWEC!$A$3:$A$60,AB60,sortingWEC!$CQ$3:$CQ$60)+SUMIF(sortingELMS!$A$3:$A$65,AB60,sortingELMS!$BW$3:$BW$65)+SUMIF(sortingIMSA!$A$3:$A$25,AB60,sortingIMSA!$CT$3:$CT$25)+SUMIF(_xlfn.ANCHORARRAY(LMGTELLMRResults!$Q$2),AB60,LMGTELLMRResults!$T$2:$T$61)</f>
        <v>2</v>
      </c>
      <c r="AE60">
        <f>SUMIF(sortingWEC!$A$3:$A$60,AB60,sortingWEC!$DA$3:$DA$60)+SUMIF(sortingELMS!$A$3:$A$65,AB60,sortingELMS!$CG$3:$CG$65)+SUMIF(sortingIMSA!$A$3:$A$25,AB60,sortingIMSA!$DD$3:$DD$25)+SUMIF(_xlfn.ANCHORARRAY(LMGTELLMRResults!$Q$2),AB60,LMGTELLMRResults!$V$2:$V$61)</f>
        <v>2</v>
      </c>
      <c r="AF60" s="3">
        <f t="shared" si="2"/>
        <v>0.13333333333333333</v>
      </c>
      <c r="AG60" s="3">
        <f t="shared" si="3"/>
        <v>0.13333333333333333</v>
      </c>
    </row>
    <row r="61" spans="20:33" x14ac:dyDescent="0.25">
      <c r="AB61" s="11">
        <v>97</v>
      </c>
      <c r="AC61">
        <f>SUMIF(sortingWEC!$A$3:$A$60,AB61,sortingWEC!$CN$3:$CN$60)+SUMIF(sortingELMS!$A$3:$A$65,AB61,sortingELMS!$BT$3:$BT$65)+SUMIF(sortingIMSA!$A$3:$A$25,AB61,sortingIMSA!$CQ$3:$CQ$25)+COUNTIF(_xlfn.ANCHORARRAY(LMGTELLMRResults!$Q$2),AB61)-COUNTIF(sortingWEC!$A$3:$A$60,AB61)</f>
        <v>59</v>
      </c>
      <c r="AD61">
        <f>SUMIF(sortingWEC!$A$3:$A$60,AB61,sortingWEC!$CQ$3:$CQ$60)+SUMIF(sortingELMS!$A$3:$A$65,AB61,sortingELMS!$BW$3:$BW$65)+SUMIF(sortingIMSA!$A$3:$A$25,AB61,sortingIMSA!$CT$3:$CT$25)+SUMIF(_xlfn.ANCHORARRAY(LMGTELLMRResults!$Q$2),AB61,LMGTELLMRResults!$T$2:$T$61)</f>
        <v>12</v>
      </c>
      <c r="AE61">
        <f>SUMIF(sortingWEC!$A$3:$A$60,AB61,sortingWEC!$DA$3:$DA$60)+SUMIF(sortingELMS!$A$3:$A$65,AB61,sortingELMS!$CG$3:$CG$65)+SUMIF(sortingIMSA!$A$3:$A$25,AB61,sortingIMSA!$DD$3:$DD$25)+SUMIF(_xlfn.ANCHORARRAY(LMGTELLMRResults!$Q$2),AB61,LMGTELLMRResults!$V$2:$V$61)</f>
        <v>9</v>
      </c>
      <c r="AF61" s="3">
        <f t="shared" si="2"/>
        <v>0.20338983050847459</v>
      </c>
      <c r="AG61" s="3">
        <f t="shared" si="3"/>
        <v>0.15254237288135594</v>
      </c>
    </row>
    <row r="62" spans="20:33" x14ac:dyDescent="0.25">
      <c r="AB62" s="11">
        <v>98</v>
      </c>
      <c r="AC62">
        <f>SUMIF(sortingWEC!$A$3:$A$60,AB62,sortingWEC!$CN$3:$CN$60)+SUMIF(sortingELMS!$A$3:$A$65,AB62,sortingELMS!$BT$3:$BT$65)+SUMIF(sortingIMSA!$A$3:$A$25,AB62,sortingIMSA!$CQ$3:$CQ$25)+COUNTIF(_xlfn.ANCHORARRAY(LMGTELLMRResults!$Q$2),AB62)-COUNTIF(sortingWEC!$A$3:$A$60,AB62)</f>
        <v>64</v>
      </c>
      <c r="AD62">
        <f>SUMIF(sortingWEC!$A$3:$A$60,AB62,sortingWEC!$CQ$3:$CQ$60)+SUMIF(sortingELMS!$A$3:$A$65,AB62,sortingELMS!$BW$3:$BW$65)+SUMIF(sortingIMSA!$A$3:$A$25,AB62,sortingIMSA!$CT$3:$CT$25)+SUMIF(_xlfn.ANCHORARRAY(LMGTELLMRResults!$Q$2),AB62,LMGTELLMRResults!$T$2:$T$61)</f>
        <v>17</v>
      </c>
      <c r="AE62">
        <f>SUMIF(sortingWEC!$A$3:$A$60,AB62,sortingWEC!$DA$3:$DA$60)+SUMIF(sortingELMS!$A$3:$A$65,AB62,sortingELMS!$CG$3:$CG$65)+SUMIF(sortingIMSA!$A$3:$A$25,AB62,sortingIMSA!$DD$3:$DD$25)+SUMIF(_xlfn.ANCHORARRAY(LMGTELLMRResults!$Q$2),AB62,LMGTELLMRResults!$V$2:$V$61)</f>
        <v>13</v>
      </c>
      <c r="AF62" s="3">
        <f t="shared" si="2"/>
        <v>0.265625</v>
      </c>
      <c r="AG62" s="3">
        <f t="shared" si="3"/>
        <v>0.203125</v>
      </c>
    </row>
    <row r="63" spans="20:33" x14ac:dyDescent="0.25">
      <c r="AB63" s="7">
        <v>99</v>
      </c>
      <c r="AC63">
        <f>SUMIF(sortingWEC!$A$3:$A$60,AB63,sortingWEC!$CN$3:$CN$60)+SUMIF(sortingELMS!$A$3:$A$65,AB63,sortingELMS!$BT$3:$BT$65)+SUMIF(sortingIMSA!$A$3:$A$25,AB63,sortingIMSA!$CQ$3:$CQ$25)+COUNTIF(_xlfn.ANCHORARRAY(LMGTELLMRResults!$Q$2),AB63)-COUNTIF(sortingWEC!$A$3:$A$60,AB63)</f>
        <v>32</v>
      </c>
      <c r="AD63">
        <f>SUMIF(sortingWEC!$A$3:$A$60,AB63,sortingWEC!$CQ$3:$CQ$60)+SUMIF(sortingELMS!$A$3:$A$65,AB63,sortingELMS!$BW$3:$BW$65)+SUMIF(sortingIMSA!$A$3:$A$25,AB63,sortingIMSA!$CT$3:$CT$25)+SUMIF(_xlfn.ANCHORARRAY(LMGTELLMRResults!$Q$2),AB63,LMGTELLMRResults!$T$2:$T$61)</f>
        <v>5</v>
      </c>
      <c r="AE63">
        <f>SUMIF(sortingWEC!$A$3:$A$60,AB63,sortingWEC!$DA$3:$DA$60)+SUMIF(sortingELMS!$A$3:$A$65,AB63,sortingELMS!$CG$3:$CG$65)+SUMIF(sortingIMSA!$A$3:$A$25,AB63,sortingIMSA!$DD$3:$DD$25)+SUMIF(_xlfn.ANCHORARRAY(LMGTELLMRResults!$Q$2),AB63,LMGTELLMRResults!$V$2:$V$61)</f>
        <v>9</v>
      </c>
      <c r="AF63" s="3">
        <f t="shared" si="2"/>
        <v>0.15625</v>
      </c>
      <c r="AG63" s="3">
        <f t="shared" si="3"/>
        <v>0.28125</v>
      </c>
    </row>
    <row r="64" spans="20:33" x14ac:dyDescent="0.25">
      <c r="AB64" s="7">
        <v>100</v>
      </c>
      <c r="AC64">
        <f>SUMIF(sortingWEC!$A$3:$A$60,AB64,sortingWEC!$CN$3:$CN$60)+SUMIF(sortingELMS!$A$3:$A$65,AB64,sortingELMS!$BT$3:$BT$65)+SUMIF(sortingIMSA!$A$3:$A$25,AB64,sortingIMSA!$CQ$3:$CQ$25)+COUNTIF(_xlfn.ANCHORARRAY(LMGTELLMRResults!$Q$2),AB64)-COUNTIF(sortingWEC!$A$3:$A$60,AB64)</f>
        <v>9</v>
      </c>
      <c r="AD64">
        <f>SUMIF(sortingWEC!$A$3:$A$60,AB64,sortingWEC!$CQ$3:$CQ$60)+SUMIF(sortingELMS!$A$3:$A$65,AB64,sortingELMS!$BW$3:$BW$65)+SUMIF(sortingIMSA!$A$3:$A$25,AB64,sortingIMSA!$CT$3:$CT$25)+SUMIF(_xlfn.ANCHORARRAY(LMGTELLMRResults!$Q$2),AB64,LMGTELLMRResults!$T$2:$T$61)</f>
        <v>0</v>
      </c>
      <c r="AE64">
        <f>SUMIF(sortingWEC!$A$3:$A$60,AB64,sortingWEC!$DA$3:$DA$60)+SUMIF(sortingELMS!$A$3:$A$65,AB64,sortingELMS!$CG$3:$CG$65)+SUMIF(sortingIMSA!$A$3:$A$25,AB64,sortingIMSA!$DD$3:$DD$25)+SUMIF(_xlfn.ANCHORARRAY(LMGTELLMRResults!$Q$2),AB64,LMGTELLMRResults!$V$2:$V$61)</f>
        <v>3</v>
      </c>
      <c r="AF64" s="3" t="str">
        <f t="shared" si="2"/>
        <v/>
      </c>
      <c r="AG64" s="3" t="str">
        <f t="shared" si="3"/>
        <v/>
      </c>
    </row>
    <row r="65" spans="28:33" x14ac:dyDescent="0.25">
      <c r="AB65" s="7">
        <v>388</v>
      </c>
      <c r="AC65">
        <f>SUMIF(sortingWEC!$A$3:$A$60,AB65,sortingWEC!$CN$3:$CN$60)+SUMIF(sortingELMS!$A$3:$A$65,AB65,sortingELMS!$BT$3:$BT$65)+SUMIF(sortingIMSA!$A$3:$A$25,AB65,sortingIMSA!$CQ$3:$CQ$25)+COUNTIF(_xlfn.ANCHORARRAY(LMGTELLMRResults!$Q$2),AB65)-COUNTIF(sortingWEC!$A$3:$A$60,AB65)</f>
        <v>1</v>
      </c>
      <c r="AD65">
        <f>SUMIF(sortingWEC!$A$3:$A$60,AB65,sortingWEC!$CQ$3:$CQ$60)+SUMIF(sortingELMS!$A$3:$A$65,AB65,sortingELMS!$BW$3:$BW$65)+SUMIF(sortingIMSA!$A$3:$A$25,AB65,sortingIMSA!$CT$3:$CT$25)+SUMIF(_xlfn.ANCHORARRAY(LMGTELLMRResults!$Q$2),AB65,LMGTELLMRResults!$T$2:$T$61)</f>
        <v>0</v>
      </c>
      <c r="AE65">
        <f>SUMIF(sortingWEC!$A$3:$A$60,AB65,sortingWEC!$DA$3:$DA$60)+SUMIF(sortingELMS!$A$3:$A$65,AB65,sortingELMS!$CG$3:$CG$65)+SUMIF(sortingIMSA!$A$3:$A$25,AB65,sortingIMSA!$DD$3:$DD$25)+SUMIF(_xlfn.ANCHORARRAY(LMGTELLMRResults!$Q$2),AB65,LMGTELLMRResults!$V$2:$V$61)</f>
        <v>1</v>
      </c>
      <c r="AF65" s="3" t="str">
        <f t="shared" si="2"/>
        <v/>
      </c>
      <c r="AG65" s="3" t="str">
        <f t="shared" si="3"/>
        <v/>
      </c>
    </row>
    <row r="66" spans="28:33" x14ac:dyDescent="0.25">
      <c r="AB66" s="7">
        <v>777</v>
      </c>
      <c r="AC66">
        <f>SUMIF(sortingWEC!$A$3:$A$60,AB66,sortingWEC!$CN$3:$CN$60)+SUMIF(sortingELMS!$A$3:$A$65,AB66,sortingELMS!$BT$3:$BT$65)+SUMIF(sortingIMSA!$A$3:$A$25,AB66,sortingIMSA!$CQ$3:$CQ$25)+COUNTIF(_xlfn.ANCHORARRAY(LMGTELLMRResults!$Q$2),AB66)-COUNTIF(sortingWEC!$A$3:$A$60,AB66)</f>
        <v>14</v>
      </c>
      <c r="AD66">
        <f>SUMIF(sortingWEC!$A$3:$A$60,AB66,sortingWEC!$CQ$3:$CQ$60)+SUMIF(sortingELMS!$A$3:$A$65,AB66,sortingELMS!$BW$3:$BW$65)+SUMIF(sortingIMSA!$A$3:$A$25,AB66,sortingIMSA!$CT$3:$CT$25)+SUMIF(_xlfn.ANCHORARRAY(LMGTELLMRResults!$Q$2),AB66,LMGTELLMRResults!$T$2:$T$61)</f>
        <v>0</v>
      </c>
      <c r="AE66">
        <f>SUMIF(sortingWEC!$A$3:$A$60,AB66,sortingWEC!$DA$3:$DA$60)+SUMIF(sortingELMS!$A$3:$A$65,AB66,sortingELMS!$CG$3:$CG$65)+SUMIF(sortingIMSA!$A$3:$A$25,AB66,sortingIMSA!$DD$3:$DD$25)+SUMIF(_xlfn.ANCHORARRAY(LMGTELLMRResults!$Q$2),AB66,LMGTELLMRResults!$V$2:$V$61)</f>
        <v>6</v>
      </c>
      <c r="AF66" s="3">
        <f t="shared" si="2"/>
        <v>0</v>
      </c>
      <c r="AG66" s="3">
        <f t="shared" si="3"/>
        <v>0.42857142857142855</v>
      </c>
    </row>
    <row r="67" spans="28:33" x14ac:dyDescent="0.25">
      <c r="AB67" s="7">
        <v>911</v>
      </c>
      <c r="AC67">
        <f>SUMIF(sortingWEC!$A$3:$A$60,AB67,sortingWEC!$CN$3:$CN$60)+SUMIF(sortingELMS!$A$3:$A$65,AB67,sortingELMS!$BT$3:$BT$65)+SUMIF(sortingIMSA!$A$3:$A$25,AB67,sortingIMSA!$CQ$3:$CQ$25)+COUNTIF(_xlfn.ANCHORARRAY(LMGTELLMRResults!$Q$2),AB67)-COUNTIF(sortingWEC!$A$3:$A$60,AB67)</f>
        <v>64</v>
      </c>
      <c r="AD67">
        <f>SUMIF(sortingWEC!$A$3:$A$60,AB67,sortingWEC!$CQ$3:$CQ$60)+SUMIF(sortingELMS!$A$3:$A$65,AB67,sortingELMS!$BW$3:$BW$65)+SUMIF(sortingIMSA!$A$3:$A$25,AB67,sortingIMSA!$CT$3:$CT$25)+SUMIF(_xlfn.ANCHORARRAY(LMGTELLMRResults!$Q$2),AB67,LMGTELLMRResults!$T$2:$T$61)</f>
        <v>13</v>
      </c>
      <c r="AE67">
        <f>SUMIF(sortingWEC!$A$3:$A$60,AB67,sortingWEC!$DA$3:$DA$60)+SUMIF(sortingELMS!$A$3:$A$65,AB67,sortingELMS!$CG$3:$CG$65)+SUMIF(sortingIMSA!$A$3:$A$25,AB67,sortingIMSA!$DD$3:$DD$25)+SUMIF(_xlfn.ANCHORARRAY(LMGTELLMRResults!$Q$2),AB67,LMGTELLMRResults!$V$2:$V$61)</f>
        <v>10</v>
      </c>
      <c r="AF67" s="3">
        <f t="shared" ref="AF67:AF68" si="22">IF(AC67&gt;10,AD67/AC67,"")</f>
        <v>0.203125</v>
      </c>
      <c r="AG67" s="3">
        <f t="shared" ref="AG67:AG68" si="23">IF(AC67&gt;10,AE67/AC67,"")</f>
        <v>0.15625</v>
      </c>
    </row>
    <row r="68" spans="28:33" x14ac:dyDescent="0.25">
      <c r="AB68" s="7">
        <v>912</v>
      </c>
      <c r="AC68">
        <f>SUMIF(sortingWEC!$A$3:$A$60,AB68,sortingWEC!$CN$3:$CN$60)+SUMIF(sortingELMS!$A$3:$A$65,AB68,sortingELMS!$BT$3:$BT$65)+SUMIF(sortingIMSA!$A$3:$A$25,AB68,sortingIMSA!$CQ$3:$CQ$25)+COUNTIF(_xlfn.ANCHORARRAY(LMGTELLMRResults!$Q$2),AB68)-COUNTIF(sortingWEC!$A$3:$A$60,AB68)</f>
        <v>65</v>
      </c>
      <c r="AD68">
        <f>SUMIF(sortingWEC!$A$3:$A$60,AB68,sortingWEC!$CQ$3:$CQ$60)+SUMIF(sortingELMS!$A$3:$A$65,AB68,sortingELMS!$BW$3:$BW$65)+SUMIF(sortingIMSA!$A$3:$A$25,AB68,sortingIMSA!$CT$3:$CT$25)+SUMIF(_xlfn.ANCHORARRAY(LMGTELLMRResults!$Q$2),AB68,LMGTELLMRResults!$T$2:$T$61)</f>
        <v>6</v>
      </c>
      <c r="AE68">
        <f>SUMIF(sortingWEC!$A$3:$A$60,AB68,sortingWEC!$DA$3:$DA$60)+SUMIF(sortingELMS!$A$3:$A$65,AB68,sortingELMS!$CG$3:$CG$65)+SUMIF(sortingIMSA!$A$3:$A$25,AB68,sortingIMSA!$DD$3:$DD$25)+SUMIF(_xlfn.ANCHORARRAY(LMGTELLMRResults!$Q$2),AB68,LMGTELLMRResults!$V$2:$V$61)</f>
        <v>7</v>
      </c>
      <c r="AF68" s="3">
        <f t="shared" si="22"/>
        <v>9.2307692307692313E-2</v>
      </c>
      <c r="AG68" s="3">
        <f t="shared" si="23"/>
        <v>0.1076923076923077</v>
      </c>
    </row>
  </sheetData>
  <mergeCells count="15">
    <mergeCell ref="AI24:AI30"/>
    <mergeCell ref="AI2:AI9"/>
    <mergeCell ref="AI1:AV1"/>
    <mergeCell ref="AI17:AI22"/>
    <mergeCell ref="AI11:AI15"/>
    <mergeCell ref="O1:O2"/>
    <mergeCell ref="P1:P2"/>
    <mergeCell ref="Q1:Q2"/>
    <mergeCell ref="R1:R2"/>
    <mergeCell ref="A1:A2"/>
    <mergeCell ref="L1:L2"/>
    <mergeCell ref="M1:M2"/>
    <mergeCell ref="N1:N2"/>
    <mergeCell ref="F1:K1"/>
    <mergeCell ref="B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allResultsWEC</vt:lpstr>
      <vt:lpstr>sortingWEC</vt:lpstr>
      <vt:lpstr>allResultsELMS</vt:lpstr>
      <vt:lpstr>sortingELMS</vt:lpstr>
      <vt:lpstr>allResultsIMSA</vt:lpstr>
      <vt:lpstr>sortingIMSA</vt:lpstr>
      <vt:lpstr>numberPresence</vt:lpstr>
      <vt:lpstr>allLMRResults</vt:lpstr>
      <vt:lpstr>LMGTELLMRResults</vt:lpstr>
      <vt:lpstr>totals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Salij, Jörgen</dc:creator>
  <cp:lastModifiedBy>Salij, Jörgen</cp:lastModifiedBy>
  <dcterms:created xsi:type="dcterms:W3CDTF">2023-11-03T12:56:46Z</dcterms:created>
  <dcterms:modified xsi:type="dcterms:W3CDTF">2023-11-07T09:35:24Z</dcterms:modified>
</cp:coreProperties>
</file>